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10pihp-my.sharepoint.com/personal/dean_region10pihp_org/Documents/Post to Website/"/>
    </mc:Choice>
  </mc:AlternateContent>
  <xr:revisionPtr revIDLastSave="0" documentId="8_{F75A6DEA-7E4F-496B-8180-757D699EFA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J20" i="1"/>
  <c r="D48" i="1" l="1"/>
  <c r="D50" i="1" s="1"/>
  <c r="D52" i="1" s="1"/>
  <c r="D54" i="1" s="1"/>
  <c r="E9" i="1" l="1"/>
  <c r="D35" i="1"/>
  <c r="T35" i="1" s="1"/>
  <c r="D34" i="1"/>
  <c r="P34" i="1" s="1"/>
  <c r="R32" i="1"/>
  <c r="S32" i="1" s="1"/>
  <c r="L31" i="1"/>
  <c r="M31" i="1" s="1"/>
  <c r="P29" i="1"/>
  <c r="Q29" i="1" s="1"/>
  <c r="R28" i="1"/>
  <c r="S28" i="1" s="1"/>
  <c r="R26" i="1"/>
  <c r="S26" i="1" s="1"/>
  <c r="T25" i="1"/>
  <c r="P23" i="1"/>
  <c r="Q23" i="1" s="1"/>
  <c r="R22" i="1"/>
  <c r="S22" i="1" s="1"/>
  <c r="R20" i="1"/>
  <c r="S20" i="1" s="1"/>
  <c r="R19" i="1"/>
  <c r="S19" i="1" s="1"/>
  <c r="R17" i="1"/>
  <c r="S17" i="1" s="1"/>
  <c r="R16" i="1"/>
  <c r="S16" i="1" s="1"/>
  <c r="R14" i="1"/>
  <c r="S14" i="1" s="1"/>
  <c r="R13" i="1"/>
  <c r="S13" i="1" s="1"/>
  <c r="R11" i="1"/>
  <c r="S11" i="1" s="1"/>
  <c r="N10" i="1"/>
  <c r="O10" i="1" s="1"/>
  <c r="T33" i="1"/>
  <c r="R33" i="1"/>
  <c r="P33" i="1"/>
  <c r="N33" i="1"/>
  <c r="L33" i="1"/>
  <c r="J33" i="1"/>
  <c r="H33" i="1"/>
  <c r="F33" i="1"/>
  <c r="S12" i="1"/>
  <c r="T12" i="1"/>
  <c r="S15" i="1"/>
  <c r="T15" i="1"/>
  <c r="S18" i="1"/>
  <c r="S21" i="1"/>
  <c r="T21" i="1"/>
  <c r="S24" i="1"/>
  <c r="T24" i="1"/>
  <c r="S27" i="1"/>
  <c r="T27" i="1"/>
  <c r="T30" i="1"/>
  <c r="P12" i="1"/>
  <c r="Q12" i="1" s="1"/>
  <c r="P15" i="1"/>
  <c r="Q15" i="1" s="1"/>
  <c r="P18" i="1"/>
  <c r="Q18" i="1" s="1"/>
  <c r="P21" i="1"/>
  <c r="Q21" i="1" s="1"/>
  <c r="P24" i="1"/>
  <c r="Q24" i="1" s="1"/>
  <c r="P27" i="1"/>
  <c r="P30" i="1"/>
  <c r="O12" i="1"/>
  <c r="O15" i="1"/>
  <c r="O18" i="1"/>
  <c r="O21" i="1"/>
  <c r="O24" i="1"/>
  <c r="O27" i="1"/>
  <c r="L12" i="1"/>
  <c r="M12" i="1" s="1"/>
  <c r="L15" i="1"/>
  <c r="M15" i="1" s="1"/>
  <c r="L18" i="1"/>
  <c r="M18" i="1" s="1"/>
  <c r="L21" i="1"/>
  <c r="M21" i="1" s="1"/>
  <c r="L24" i="1"/>
  <c r="M24" i="1" s="1"/>
  <c r="L27" i="1"/>
  <c r="M27" i="1" s="1"/>
  <c r="L30" i="1"/>
  <c r="K12" i="1"/>
  <c r="K15" i="1"/>
  <c r="K18" i="1"/>
  <c r="K24" i="1"/>
  <c r="K27" i="1"/>
  <c r="H12" i="1"/>
  <c r="I12" i="1" s="1"/>
  <c r="H15" i="1"/>
  <c r="I15" i="1" s="1"/>
  <c r="H18" i="1"/>
  <c r="I18" i="1" s="1"/>
  <c r="H21" i="1"/>
  <c r="I21" i="1" s="1"/>
  <c r="H24" i="1"/>
  <c r="I24" i="1" s="1"/>
  <c r="H27" i="1"/>
  <c r="I27" i="1" s="1"/>
  <c r="H30" i="1"/>
  <c r="G12" i="1"/>
  <c r="G15" i="1"/>
  <c r="F16" i="1"/>
  <c r="G16" i="1" s="1"/>
  <c r="G18" i="1"/>
  <c r="G21" i="1"/>
  <c r="G24" i="1"/>
  <c r="G27" i="1"/>
  <c r="E12" i="1"/>
  <c r="E15" i="1"/>
  <c r="E18" i="1"/>
  <c r="E21" i="1"/>
  <c r="E24" i="1"/>
  <c r="E27" i="1"/>
  <c r="E30" i="1"/>
  <c r="M9" i="1"/>
  <c r="K9" i="1"/>
  <c r="O30" i="1" l="1"/>
  <c r="N48" i="1"/>
  <c r="N50" i="1" s="1"/>
  <c r="G30" i="1"/>
  <c r="F48" i="1"/>
  <c r="F50" i="1" s="1"/>
  <c r="F52" i="1" s="1"/>
  <c r="F54" i="1" s="1"/>
  <c r="I30" i="1"/>
  <c r="H48" i="1"/>
  <c r="H50" i="1" s="1"/>
  <c r="H52" i="1" s="1"/>
  <c r="H54" i="1" s="1"/>
  <c r="Q30" i="1"/>
  <c r="P48" i="1"/>
  <c r="P50" i="1" s="1"/>
  <c r="P52" i="1" s="1"/>
  <c r="P54" i="1" s="1"/>
  <c r="S30" i="1"/>
  <c r="R48" i="1"/>
  <c r="R50" i="1" s="1"/>
  <c r="R52" i="1" s="1"/>
  <c r="R54" i="1" s="1"/>
  <c r="M30" i="1"/>
  <c r="L48" i="1"/>
  <c r="L50" i="1" s="1"/>
  <c r="L52" i="1" s="1"/>
  <c r="L54" i="1" s="1"/>
  <c r="K30" i="1"/>
  <c r="J48" i="1"/>
  <c r="J50" i="1" s="1"/>
  <c r="J52" i="1" s="1"/>
  <c r="J54" i="1" s="1"/>
  <c r="F22" i="1"/>
  <c r="G22" i="1" s="1"/>
  <c r="H16" i="1"/>
  <c r="I16" i="1" s="1"/>
  <c r="H31" i="1"/>
  <c r="I31" i="1" s="1"/>
  <c r="F31" i="1"/>
  <c r="G31" i="1" s="1"/>
  <c r="T10" i="1"/>
  <c r="L20" i="1"/>
  <c r="M20" i="1" s="1"/>
  <c r="E26" i="1"/>
  <c r="F20" i="1"/>
  <c r="G20" i="1" s="1"/>
  <c r="T14" i="1"/>
  <c r="E32" i="1"/>
  <c r="J14" i="1"/>
  <c r="K14" i="1" s="1"/>
  <c r="F32" i="1"/>
  <c r="G32" i="1" s="1"/>
  <c r="F26" i="1"/>
  <c r="G26" i="1" s="1"/>
  <c r="J10" i="1"/>
  <c r="K10" i="1" s="1"/>
  <c r="P20" i="1"/>
  <c r="Q20" i="1" s="1"/>
  <c r="J31" i="1"/>
  <c r="K31" i="1" s="1"/>
  <c r="F28" i="1"/>
  <c r="G28" i="1" s="1"/>
  <c r="P28" i="1"/>
  <c r="Q28" i="1" s="1"/>
  <c r="E28" i="1"/>
  <c r="J28" i="1"/>
  <c r="K28" i="1" s="1"/>
  <c r="H28" i="1"/>
  <c r="I28" i="1" s="1"/>
  <c r="H22" i="1"/>
  <c r="I22" i="1" s="1"/>
  <c r="N22" i="1"/>
  <c r="O22" i="1" s="1"/>
  <c r="J16" i="1"/>
  <c r="K16" i="1" s="1"/>
  <c r="L22" i="1"/>
  <c r="M22" i="1" s="1"/>
  <c r="L16" i="1"/>
  <c r="M16" i="1" s="1"/>
  <c r="P22" i="1"/>
  <c r="Q22" i="1" s="1"/>
  <c r="P16" i="1"/>
  <c r="Q16" i="1" s="1"/>
  <c r="L35" i="1"/>
  <c r="H23" i="1"/>
  <c r="I23" i="1" s="1"/>
  <c r="H17" i="1"/>
  <c r="I17" i="1" s="1"/>
  <c r="R25" i="1"/>
  <c r="S25" i="1" s="1"/>
  <c r="R23" i="1"/>
  <c r="S23" i="1" s="1"/>
  <c r="J35" i="1"/>
  <c r="P35" i="1"/>
  <c r="N31" i="1"/>
  <c r="O31" i="1" s="1"/>
  <c r="T29" i="1"/>
  <c r="T17" i="1"/>
  <c r="N34" i="1"/>
  <c r="T31" i="1"/>
  <c r="P31" i="1"/>
  <c r="Q31" i="1" s="1"/>
  <c r="R31" i="1"/>
  <c r="S31" i="1" s="1"/>
  <c r="L28" i="1"/>
  <c r="M28" i="1" s="1"/>
  <c r="N28" i="1"/>
  <c r="O28" i="1" s="1"/>
  <c r="J26" i="1"/>
  <c r="K26" i="1" s="1"/>
  <c r="P25" i="1"/>
  <c r="Q25" i="1" s="1"/>
  <c r="H26" i="1"/>
  <c r="I26" i="1" s="1"/>
  <c r="J25" i="1"/>
  <c r="K25" i="1" s="1"/>
  <c r="L26" i="1"/>
  <c r="M26" i="1" s="1"/>
  <c r="N25" i="1"/>
  <c r="O25" i="1" s="1"/>
  <c r="E22" i="1"/>
  <c r="J22" i="1"/>
  <c r="K22" i="1" s="1"/>
  <c r="F19" i="1"/>
  <c r="G19" i="1" s="1"/>
  <c r="T20" i="1"/>
  <c r="H20" i="1"/>
  <c r="I20" i="1" s="1"/>
  <c r="P19" i="1"/>
  <c r="Q19" i="1" s="1"/>
  <c r="E19" i="1"/>
  <c r="J19" i="1"/>
  <c r="K19" i="1" s="1"/>
  <c r="E16" i="1"/>
  <c r="N16" i="1"/>
  <c r="O16" i="1" s="1"/>
  <c r="E14" i="1"/>
  <c r="F14" i="1"/>
  <c r="G14" i="1" s="1"/>
  <c r="H14" i="1"/>
  <c r="I14" i="1" s="1"/>
  <c r="H13" i="1"/>
  <c r="I13" i="1" s="1"/>
  <c r="L14" i="1"/>
  <c r="M14" i="1" s="1"/>
  <c r="P10" i="1"/>
  <c r="Q10" i="1" s="1"/>
  <c r="E10" i="1"/>
  <c r="H10" i="1"/>
  <c r="I10" i="1" s="1"/>
  <c r="F10" i="1"/>
  <c r="G10" i="1" s="1"/>
  <c r="R10" i="1"/>
  <c r="S10" i="1" s="1"/>
  <c r="H35" i="1"/>
  <c r="H32" i="1"/>
  <c r="I32" i="1" s="1"/>
  <c r="J32" i="1"/>
  <c r="K32" i="1" s="1"/>
  <c r="L32" i="1"/>
  <c r="M32" i="1" s="1"/>
  <c r="N32" i="1"/>
  <c r="O32" i="1" s="1"/>
  <c r="E29" i="1"/>
  <c r="F29" i="1"/>
  <c r="G29" i="1" s="1"/>
  <c r="L29" i="1"/>
  <c r="M29" i="1" s="1"/>
  <c r="H29" i="1"/>
  <c r="I29" i="1" s="1"/>
  <c r="J29" i="1"/>
  <c r="K29" i="1" s="1"/>
  <c r="N29" i="1"/>
  <c r="O29" i="1" s="1"/>
  <c r="R29" i="1"/>
  <c r="S29" i="1" s="1"/>
  <c r="H25" i="1"/>
  <c r="I25" i="1" s="1"/>
  <c r="L25" i="1"/>
  <c r="M25" i="1" s="1"/>
  <c r="E25" i="1"/>
  <c r="F25" i="1"/>
  <c r="G25" i="1" s="1"/>
  <c r="N26" i="1"/>
  <c r="O26" i="1" s="1"/>
  <c r="F23" i="1"/>
  <c r="G23" i="1" s="1"/>
  <c r="L23" i="1"/>
  <c r="M23" i="1" s="1"/>
  <c r="E23" i="1"/>
  <c r="J23" i="1"/>
  <c r="K23" i="1" s="1"/>
  <c r="T23" i="1"/>
  <c r="E20" i="1"/>
  <c r="H19" i="1"/>
  <c r="I19" i="1" s="1"/>
  <c r="K20" i="1"/>
  <c r="L19" i="1"/>
  <c r="M19" i="1" s="1"/>
  <c r="N20" i="1"/>
  <c r="O20" i="1" s="1"/>
  <c r="L17" i="1"/>
  <c r="M17" i="1" s="1"/>
  <c r="F17" i="1"/>
  <c r="G17" i="1" s="1"/>
  <c r="N17" i="1"/>
  <c r="O17" i="1" s="1"/>
  <c r="P17" i="1"/>
  <c r="Q17" i="1" s="1"/>
  <c r="E17" i="1"/>
  <c r="J17" i="1"/>
  <c r="K17" i="1" s="1"/>
  <c r="J13" i="1"/>
  <c r="K13" i="1" s="1"/>
  <c r="E13" i="1"/>
  <c r="F13" i="1"/>
  <c r="G13" i="1" s="1"/>
  <c r="L13" i="1"/>
  <c r="M13" i="1" s="1"/>
  <c r="N13" i="1"/>
  <c r="O13" i="1" s="1"/>
  <c r="T13" i="1"/>
  <c r="L10" i="1"/>
  <c r="M10" i="1" s="1"/>
  <c r="F34" i="1"/>
  <c r="H34" i="1"/>
  <c r="R34" i="1"/>
  <c r="T34" i="1"/>
  <c r="T28" i="1"/>
  <c r="T22" i="1"/>
  <c r="N19" i="1"/>
  <c r="O19" i="1" s="1"/>
  <c r="T19" i="1"/>
  <c r="T16" i="1"/>
  <c r="P13" i="1"/>
  <c r="Q13" i="1" s="1"/>
  <c r="E11" i="1"/>
  <c r="F11" i="1"/>
  <c r="G11" i="1" s="1"/>
  <c r="H11" i="1"/>
  <c r="I11" i="1" s="1"/>
  <c r="J11" i="1"/>
  <c r="K11" i="1" s="1"/>
  <c r="L11" i="1"/>
  <c r="M11" i="1" s="1"/>
  <c r="N11" i="1"/>
  <c r="O11" i="1" s="1"/>
  <c r="P11" i="1"/>
  <c r="Q11" i="1" s="1"/>
  <c r="F35" i="1"/>
  <c r="J34" i="1"/>
  <c r="L34" i="1"/>
  <c r="N35" i="1"/>
  <c r="R35" i="1"/>
  <c r="P32" i="1"/>
  <c r="Q32" i="1" s="1"/>
  <c r="T32" i="1"/>
  <c r="P26" i="1"/>
  <c r="Q26" i="1" s="1"/>
  <c r="T26" i="1"/>
  <c r="N23" i="1"/>
  <c r="O23" i="1" s="1"/>
  <c r="N14" i="1"/>
  <c r="O14" i="1" s="1"/>
  <c r="P14" i="1"/>
  <c r="Q14" i="1" s="1"/>
  <c r="T11" i="1"/>
  <c r="N52" i="1" l="1"/>
  <c r="N54" i="1" s="1"/>
</calcChain>
</file>

<file path=xl/sharedStrings.xml><?xml version="1.0" encoding="utf-8"?>
<sst xmlns="http://schemas.openxmlformats.org/spreadsheetml/2006/main" count="81" uniqueCount="48">
  <si>
    <t>FEE SCHEDULE</t>
  </si>
  <si>
    <t>100%</t>
  </si>
  <si>
    <t xml:space="preserve">Min. Contribution </t>
  </si>
  <si>
    <t>20% of Cost</t>
  </si>
  <si>
    <t>30% of Cost</t>
  </si>
  <si>
    <t>40% of Cost</t>
  </si>
  <si>
    <t xml:space="preserve">50% of Cost       </t>
  </si>
  <si>
    <t>60% of Cost</t>
  </si>
  <si>
    <t>70% of Cost</t>
  </si>
  <si>
    <t>80% of Cost</t>
  </si>
  <si>
    <t>Year/</t>
  </si>
  <si>
    <t>Month/</t>
  </si>
  <si>
    <t>Week/</t>
  </si>
  <si>
    <t>Additional</t>
  </si>
  <si>
    <t>Family Member</t>
  </si>
  <si>
    <t xml:space="preserve">One </t>
  </si>
  <si>
    <t>Person</t>
  </si>
  <si>
    <t>Two</t>
  </si>
  <si>
    <t>Persons</t>
  </si>
  <si>
    <t>Three</t>
  </si>
  <si>
    <t>Four</t>
  </si>
  <si>
    <t xml:space="preserve">Five </t>
  </si>
  <si>
    <t>Six</t>
  </si>
  <si>
    <t>Seven</t>
  </si>
  <si>
    <t>Eight</t>
  </si>
  <si>
    <t>Service Fee</t>
  </si>
  <si>
    <t>Poverty Level</t>
  </si>
  <si>
    <t>* Persons earning in excess of 300% of the poverty level shall be assessed a fee of full cost of services received</t>
  </si>
  <si>
    <t>100% of Cost*</t>
  </si>
  <si>
    <t>Substance Use Disorder</t>
  </si>
  <si>
    <t>Amount Per</t>
  </si>
  <si>
    <t>®</t>
  </si>
  <si>
    <t>SUD Self Pay Based on Fixed Amount</t>
  </si>
  <si>
    <t>If Income falls Within ranges Above the Sud Self Pay per Srvc will Be:</t>
  </si>
  <si>
    <t>Full Cost</t>
  </si>
  <si>
    <t>Note:</t>
  </si>
  <si>
    <t xml:space="preserve">For SUD Self Pay based on a Fixed Amount, the Provider must charge a minimum of the Fixed Amount listed above if the income falls within the income ranges listed above the amount.  </t>
  </si>
  <si>
    <t>If Providers have a policy to charge an amount greater than those listed, they can still charge the greater amount.</t>
  </si>
  <si>
    <t>In all cases the fixed amount needs to manually keyed on the SUD Self Pay Screen.</t>
  </si>
  <si>
    <t xml:space="preserve"> </t>
  </si>
  <si>
    <t>Nine</t>
  </si>
  <si>
    <t>Ten</t>
  </si>
  <si>
    <t>Eleven</t>
  </si>
  <si>
    <t>Twelve</t>
  </si>
  <si>
    <t>Year</t>
  </si>
  <si>
    <t>http://aspe.hhs.gov/poverty</t>
  </si>
  <si>
    <t>2025 Poverty Guidelines - ASPE - HHS</t>
  </si>
  <si>
    <t>EFFECTIVE MARCH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</si>
</sst>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12"/>
      <name val="Times New Roman"/>
      <family val="1"/>
    </font>
    <font>
      <b/>
      <sz val="9"/>
      <name val="Arial Narrow"/>
      <family val="2"/>
    </font>
    <font>
      <b/>
      <sz val="8"/>
      <name val="Arial Narrow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Symbol"/>
      <family val="1"/>
      <charset val="2"/>
    </font>
    <font>
      <b/>
      <sz val="16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top"/>
    </xf>
    <xf numFmtId="1" fontId="4" fillId="0" borderId="1" xfId="0" applyNumberFormat="1" applyFont="1" applyBorder="1"/>
    <xf numFmtId="43" fontId="4" fillId="0" borderId="2" xfId="0" applyNumberFormat="1" applyFont="1" applyBorder="1"/>
    <xf numFmtId="43" fontId="4" fillId="0" borderId="3" xfId="0" applyNumberFormat="1" applyFont="1" applyBorder="1"/>
    <xf numFmtId="43" fontId="4" fillId="0" borderId="0" xfId="0" applyNumberFormat="1" applyFont="1"/>
    <xf numFmtId="1" fontId="4" fillId="0" borderId="2" xfId="0" applyNumberFormat="1" applyFont="1" applyBorder="1"/>
    <xf numFmtId="43" fontId="4" fillId="0" borderId="4" xfId="0" applyNumberFormat="1" applyFont="1" applyBorder="1"/>
    <xf numFmtId="43" fontId="4" fillId="0" borderId="5" xfId="0" applyNumberFormat="1" applyFont="1" applyBorder="1"/>
    <xf numFmtId="43" fontId="4" fillId="0" borderId="6" xfId="0" applyNumberFormat="1" applyFont="1" applyBorder="1"/>
    <xf numFmtId="0" fontId="4" fillId="0" borderId="2" xfId="0" applyFont="1" applyBorder="1"/>
    <xf numFmtId="0" fontId="7" fillId="2" borderId="7" xfId="0" applyFont="1" applyFill="1" applyBorder="1" applyAlignment="1">
      <alignment horizontal="left" readingOrder="1"/>
    </xf>
    <xf numFmtId="0" fontId="0" fillId="0" borderId="8" xfId="0" applyBorder="1"/>
    <xf numFmtId="0" fontId="0" fillId="0" borderId="7" xfId="0" applyBorder="1"/>
    <xf numFmtId="43" fontId="4" fillId="0" borderId="9" xfId="0" applyNumberFormat="1" applyFont="1" applyBorder="1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2" borderId="10" xfId="0" applyFont="1" applyFill="1" applyBorder="1"/>
    <xf numFmtId="0" fontId="0" fillId="0" borderId="2" xfId="0" applyBorder="1"/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37" fontId="4" fillId="0" borderId="2" xfId="0" applyNumberFormat="1" applyFont="1" applyBorder="1"/>
    <xf numFmtId="43" fontId="4" fillId="0" borderId="14" xfId="0" applyNumberFormat="1" applyFont="1" applyBorder="1"/>
    <xf numFmtId="43" fontId="4" fillId="0" borderId="1" xfId="0" applyNumberFormat="1" applyFont="1" applyBorder="1"/>
    <xf numFmtId="43" fontId="0" fillId="0" borderId="2" xfId="0" applyNumberFormat="1" applyBorder="1"/>
    <xf numFmtId="43" fontId="0" fillId="0" borderId="4" xfId="0" applyNumberFormat="1" applyBorder="1"/>
    <xf numFmtId="0" fontId="9" fillId="0" borderId="7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43" fontId="9" fillId="0" borderId="1" xfId="0" applyNumberFormat="1" applyFont="1" applyBorder="1"/>
    <xf numFmtId="43" fontId="9" fillId="0" borderId="2" xfId="0" applyNumberFormat="1" applyFont="1" applyBorder="1"/>
    <xf numFmtId="0" fontId="4" fillId="0" borderId="13" xfId="0" applyFont="1" applyBorder="1" applyAlignment="1">
      <alignment vertical="top"/>
    </xf>
    <xf numFmtId="37" fontId="4" fillId="0" borderId="1" xfId="0" applyNumberFormat="1" applyFont="1" applyBorder="1"/>
    <xf numFmtId="37" fontId="4" fillId="0" borderId="4" xfId="0" applyNumberFormat="1" applyFont="1" applyBorder="1"/>
    <xf numFmtId="43" fontId="9" fillId="0" borderId="4" xfId="0" applyNumberFormat="1" applyFont="1" applyBorder="1"/>
    <xf numFmtId="0" fontId="12" fillId="0" borderId="0" xfId="1" applyAlignment="1">
      <alignment vertical="center"/>
    </xf>
    <xf numFmtId="0" fontId="12" fillId="0" borderId="0" xfId="1" applyAlignment="1">
      <alignment horizontal="left" vertical="center" indent="1"/>
    </xf>
    <xf numFmtId="0" fontId="13" fillId="0" borderId="0" xfId="0" applyFont="1"/>
    <xf numFmtId="0" fontId="4" fillId="0" borderId="0" xfId="0" applyFont="1" applyAlignment="1">
      <alignment vertical="top"/>
    </xf>
    <xf numFmtId="0" fontId="4" fillId="0" borderId="12" xfId="0" applyFont="1" applyBorder="1" applyAlignment="1">
      <alignment vertical="top"/>
    </xf>
    <xf numFmtId="6" fontId="0" fillId="0" borderId="0" xfId="0" applyNumberFormat="1"/>
    <xf numFmtId="0" fontId="14" fillId="0" borderId="16" xfId="0" applyFont="1" applyBorder="1"/>
    <xf numFmtId="0" fontId="14" fillId="0" borderId="17" xfId="0" applyFont="1" applyBorder="1"/>
    <xf numFmtId="0" fontId="14" fillId="0" borderId="18" xfId="0" applyFont="1" applyBorder="1"/>
    <xf numFmtId="0" fontId="14" fillId="0" borderId="0" xfId="0" applyFont="1"/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15" xfId="0" applyFont="1" applyBorder="1"/>
    <xf numFmtId="0" fontId="2" fillId="0" borderId="0" xfId="0" applyFont="1" applyAlignment="1">
      <alignment horizontal="center" vertical="center"/>
    </xf>
    <xf numFmtId="0" fontId="13" fillId="0" borderId="10" xfId="0" applyFont="1" applyBorder="1"/>
    <xf numFmtId="0" fontId="0" fillId="0" borderId="10" xfId="0" applyBorder="1"/>
    <xf numFmtId="43" fontId="13" fillId="0" borderId="10" xfId="0" applyNumberFormat="1" applyFont="1" applyBorder="1"/>
    <xf numFmtId="43" fontId="0" fillId="0" borderId="10" xfId="0" applyNumberFormat="1" applyBorder="1"/>
    <xf numFmtId="0" fontId="14" fillId="0" borderId="23" xfId="0" applyFont="1" applyBorder="1"/>
    <xf numFmtId="0" fontId="14" fillId="0" borderId="5" xfId="0" applyFont="1" applyBorder="1"/>
    <xf numFmtId="0" fontId="14" fillId="0" borderId="24" xfId="0" applyFont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0" borderId="0" xfId="0" applyFont="1"/>
    <xf numFmtId="0" fontId="4" fillId="0" borderId="10" xfId="0" applyFont="1" applyBorder="1"/>
    <xf numFmtId="0" fontId="16" fillId="0" borderId="10" xfId="0" applyFont="1" applyBorder="1"/>
    <xf numFmtId="43" fontId="4" fillId="0" borderId="10" xfId="0" applyNumberFormat="1" applyFont="1" applyBorder="1"/>
    <xf numFmtId="0" fontId="9" fillId="4" borderId="7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center"/>
    </xf>
    <xf numFmtId="9" fontId="4" fillId="4" borderId="7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9" fontId="4" fillId="0" borderId="7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pe.hhs.gov/povert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workbookViewId="0">
      <selection activeCell="D5" sqref="D5"/>
    </sheetView>
  </sheetViews>
  <sheetFormatPr defaultRowHeight="12.5" x14ac:dyDescent="0.25"/>
  <cols>
    <col min="1" max="1" width="12.54296875" customWidth="1"/>
    <col min="2" max="2" width="5.81640625" bestFit="1" customWidth="1"/>
    <col min="3" max="3" width="5.453125" bestFit="1" customWidth="1"/>
    <col min="4" max="4" width="10.54296875" bestFit="1" customWidth="1"/>
    <col min="5" max="5" width="10.1796875" bestFit="1" customWidth="1"/>
    <col min="6" max="6" width="10.54296875" bestFit="1" customWidth="1"/>
    <col min="7" max="7" width="10.1796875" bestFit="1" customWidth="1"/>
    <col min="8" max="8" width="10.54296875" bestFit="1" customWidth="1"/>
    <col min="9" max="9" width="10.1796875" bestFit="1" customWidth="1"/>
    <col min="10" max="10" width="11.453125" bestFit="1" customWidth="1"/>
    <col min="11" max="11" width="11.54296875" customWidth="1"/>
    <col min="12" max="12" width="11.453125" bestFit="1" customWidth="1"/>
    <col min="13" max="13" width="10.1796875" bestFit="1" customWidth="1"/>
    <col min="14" max="14" width="11.453125" bestFit="1" customWidth="1"/>
    <col min="15" max="15" width="11" bestFit="1" customWidth="1"/>
    <col min="16" max="16" width="12.54296875" customWidth="1"/>
    <col min="17" max="17" width="11" bestFit="1" customWidth="1"/>
    <col min="18" max="18" width="11.453125" bestFit="1" customWidth="1"/>
    <col min="19" max="20" width="11.1796875" bestFit="1" customWidth="1"/>
  </cols>
  <sheetData>
    <row r="1" spans="1:20" ht="20" x14ac:dyDescent="0.2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13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3"/>
      <c r="T2" s="73"/>
    </row>
    <row r="3" spans="1:20" ht="18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15.5" x14ac:dyDescent="0.25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5.5" x14ac:dyDescent="0.25">
      <c r="A5" s="50"/>
      <c r="B5" s="50"/>
      <c r="C5" s="50"/>
      <c r="D5" s="50"/>
      <c r="E5" s="50"/>
      <c r="F5" s="50"/>
      <c r="G5" s="50"/>
      <c r="H5" s="50"/>
      <c r="I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21" customHeight="1" x14ac:dyDescent="0.25">
      <c r="A6" s="11" t="s">
        <v>25</v>
      </c>
      <c r="B6" s="17"/>
      <c r="C6" s="76" t="s">
        <v>2</v>
      </c>
      <c r="D6" s="77"/>
      <c r="E6" s="74" t="s">
        <v>3</v>
      </c>
      <c r="F6" s="75"/>
      <c r="G6" s="74" t="s">
        <v>4</v>
      </c>
      <c r="H6" s="75"/>
      <c r="I6" s="74" t="s">
        <v>5</v>
      </c>
      <c r="J6" s="75"/>
      <c r="K6" s="74" t="s">
        <v>6</v>
      </c>
      <c r="L6" s="75"/>
      <c r="M6" s="74" t="s">
        <v>7</v>
      </c>
      <c r="N6" s="75"/>
      <c r="O6" s="74" t="s">
        <v>8</v>
      </c>
      <c r="P6" s="75"/>
      <c r="Q6" s="74" t="s">
        <v>9</v>
      </c>
      <c r="R6" s="75"/>
      <c r="S6" s="74" t="s">
        <v>28</v>
      </c>
      <c r="T6" s="75"/>
    </row>
    <row r="7" spans="1:20" x14ac:dyDescent="0.25">
      <c r="A7" s="13"/>
      <c r="B7" s="18"/>
      <c r="T7" s="12"/>
    </row>
    <row r="8" spans="1:20" ht="22" customHeight="1" x14ac:dyDescent="0.3">
      <c r="A8" s="65" t="s">
        <v>26</v>
      </c>
      <c r="B8" s="66" t="s">
        <v>31</v>
      </c>
      <c r="C8" s="69" t="s">
        <v>1</v>
      </c>
      <c r="D8" s="68"/>
      <c r="E8" s="67">
        <v>1.25</v>
      </c>
      <c r="F8" s="68"/>
      <c r="G8" s="67">
        <v>1.5</v>
      </c>
      <c r="H8" s="68"/>
      <c r="I8" s="67">
        <v>1.75</v>
      </c>
      <c r="J8" s="68"/>
      <c r="K8" s="67">
        <v>2</v>
      </c>
      <c r="L8" s="68"/>
      <c r="M8" s="67">
        <v>2.25</v>
      </c>
      <c r="N8" s="68"/>
      <c r="O8" s="67">
        <v>2.5</v>
      </c>
      <c r="P8" s="68"/>
      <c r="Q8" s="67">
        <v>2.75</v>
      </c>
      <c r="R8" s="68"/>
      <c r="S8" s="67">
        <v>3</v>
      </c>
      <c r="T8" s="68"/>
    </row>
    <row r="9" spans="1:20" ht="22" customHeight="1" x14ac:dyDescent="0.3">
      <c r="A9" s="2" t="s">
        <v>15</v>
      </c>
      <c r="B9" s="19" t="s">
        <v>10</v>
      </c>
      <c r="C9" s="22">
        <v>0</v>
      </c>
      <c r="D9" s="5">
        <v>15650</v>
      </c>
      <c r="E9" s="29">
        <f>D9+0.01</f>
        <v>15650.01</v>
      </c>
      <c r="F9" s="9">
        <v>19562.5</v>
      </c>
      <c r="G9" s="24">
        <v>19562.509999999998</v>
      </c>
      <c r="H9" s="9">
        <v>23475</v>
      </c>
      <c r="I9" s="24">
        <v>23475.01</v>
      </c>
      <c r="J9" s="9">
        <v>27387.5</v>
      </c>
      <c r="K9" s="24">
        <f t="shared" ref="K9:K32" si="0">J9+0.01</f>
        <v>27387.51</v>
      </c>
      <c r="L9" s="9">
        <v>31300</v>
      </c>
      <c r="M9" s="24">
        <f t="shared" ref="M9:M32" si="1">L9+0.01</f>
        <v>31300.01</v>
      </c>
      <c r="N9" s="9">
        <v>35212.5</v>
      </c>
      <c r="O9" s="24">
        <v>35212.51</v>
      </c>
      <c r="P9" s="9">
        <v>39125</v>
      </c>
      <c r="Q9" s="5">
        <v>33975.01</v>
      </c>
      <c r="R9" s="5">
        <v>43037.5</v>
      </c>
      <c r="S9" s="24">
        <v>43037.51</v>
      </c>
      <c r="T9" s="9">
        <v>46950</v>
      </c>
    </row>
    <row r="10" spans="1:20" ht="22" customHeight="1" x14ac:dyDescent="0.3">
      <c r="A10" s="6" t="s">
        <v>16</v>
      </c>
      <c r="B10" s="20" t="s">
        <v>11</v>
      </c>
      <c r="C10" s="22">
        <v>0</v>
      </c>
      <c r="D10" s="5">
        <v>1304</v>
      </c>
      <c r="E10" s="30">
        <f t="shared" ref="E10:E32" si="2">D10+0.01</f>
        <v>1304.01</v>
      </c>
      <c r="F10" s="4">
        <f t="shared" ref="F10:F35" si="3">D10*1.25</f>
        <v>1630</v>
      </c>
      <c r="G10" s="3">
        <f t="shared" ref="G10:G32" si="4">F10+0.01</f>
        <v>1630.01</v>
      </c>
      <c r="H10" s="4">
        <f t="shared" ref="H10:H35" si="5">$D10*1.5</f>
        <v>1956</v>
      </c>
      <c r="I10" s="3">
        <f t="shared" ref="I10:I32" si="6">H10+0.01</f>
        <v>1956.01</v>
      </c>
      <c r="J10" s="4">
        <f t="shared" ref="J10:J35" si="7">D10*1.75</f>
        <v>2282</v>
      </c>
      <c r="K10" s="3">
        <f t="shared" si="0"/>
        <v>2282.0100000000002</v>
      </c>
      <c r="L10" s="4">
        <f t="shared" ref="L10:L35" si="8">D10*2</f>
        <v>2608</v>
      </c>
      <c r="M10" s="3">
        <f t="shared" si="1"/>
        <v>2608.0100000000002</v>
      </c>
      <c r="N10" s="4">
        <f t="shared" ref="N10:N35" si="9">D10*2.25</f>
        <v>2934</v>
      </c>
      <c r="O10" s="3">
        <f t="shared" ref="O10:O32" si="10">N10+0.01</f>
        <v>2934.01</v>
      </c>
      <c r="P10" s="4">
        <f t="shared" ref="P10:P35" si="11">D10*2.5</f>
        <v>3260</v>
      </c>
      <c r="Q10" s="5">
        <f t="shared" ref="Q10:Q32" si="12">P10+0.01</f>
        <v>3260.01</v>
      </c>
      <c r="R10" s="5">
        <f t="shared" ref="R10:R35" si="13">D10*2.75</f>
        <v>3586</v>
      </c>
      <c r="S10" s="3">
        <f t="shared" ref="S10:S32" si="14">R10+0.01</f>
        <v>3586.01</v>
      </c>
      <c r="T10" s="4">
        <f t="shared" ref="T10:T35" si="15">D10*3</f>
        <v>3912</v>
      </c>
    </row>
    <row r="11" spans="1:20" ht="22" customHeight="1" x14ac:dyDescent="0.3">
      <c r="A11" s="6"/>
      <c r="B11" s="20" t="s">
        <v>12</v>
      </c>
      <c r="C11" s="22">
        <v>0</v>
      </c>
      <c r="D11" s="5">
        <v>326.04000000000002</v>
      </c>
      <c r="E11" s="30">
        <f t="shared" si="2"/>
        <v>326.05</v>
      </c>
      <c r="F11" s="4">
        <f t="shared" si="3"/>
        <v>407.55</v>
      </c>
      <c r="G11" s="3">
        <f t="shared" si="4"/>
        <v>407.56</v>
      </c>
      <c r="H11" s="4">
        <f t="shared" si="5"/>
        <v>489.06000000000006</v>
      </c>
      <c r="I11" s="3">
        <f t="shared" si="6"/>
        <v>489.07000000000005</v>
      </c>
      <c r="J11" s="4">
        <f t="shared" si="7"/>
        <v>570.57000000000005</v>
      </c>
      <c r="K11" s="3">
        <f t="shared" si="0"/>
        <v>570.58000000000004</v>
      </c>
      <c r="L11" s="4">
        <f t="shared" si="8"/>
        <v>652.08000000000004</v>
      </c>
      <c r="M11" s="3">
        <f t="shared" si="1"/>
        <v>652.09</v>
      </c>
      <c r="N11" s="4">
        <f t="shared" si="9"/>
        <v>733.59</v>
      </c>
      <c r="O11" s="3">
        <f t="shared" si="10"/>
        <v>733.6</v>
      </c>
      <c r="P11" s="4">
        <f t="shared" si="11"/>
        <v>815.1</v>
      </c>
      <c r="Q11" s="5">
        <f t="shared" si="12"/>
        <v>815.11</v>
      </c>
      <c r="R11" s="5">
        <f t="shared" si="13"/>
        <v>896.61</v>
      </c>
      <c r="S11" s="3">
        <f t="shared" si="14"/>
        <v>896.62</v>
      </c>
      <c r="T11" s="4">
        <f t="shared" si="15"/>
        <v>978.12000000000012</v>
      </c>
    </row>
    <row r="12" spans="1:20" ht="22" customHeight="1" x14ac:dyDescent="0.3">
      <c r="A12" s="2" t="s">
        <v>17</v>
      </c>
      <c r="B12" s="19" t="s">
        <v>10</v>
      </c>
      <c r="C12" s="32">
        <v>0</v>
      </c>
      <c r="D12" s="14">
        <v>21150</v>
      </c>
      <c r="E12" s="29">
        <f t="shared" si="2"/>
        <v>21150.01</v>
      </c>
      <c r="F12" s="9">
        <v>26437.5</v>
      </c>
      <c r="G12" s="24">
        <f t="shared" si="4"/>
        <v>26437.51</v>
      </c>
      <c r="H12" s="9">
        <f t="shared" si="5"/>
        <v>31725</v>
      </c>
      <c r="I12" s="24">
        <f t="shared" si="6"/>
        <v>31725.01</v>
      </c>
      <c r="J12" s="9">
        <v>37012.5</v>
      </c>
      <c r="K12" s="24">
        <f t="shared" si="0"/>
        <v>37012.51</v>
      </c>
      <c r="L12" s="9">
        <f t="shared" si="8"/>
        <v>42300</v>
      </c>
      <c r="M12" s="24">
        <f t="shared" si="1"/>
        <v>42300.01</v>
      </c>
      <c r="N12" s="9">
        <v>47587.5</v>
      </c>
      <c r="O12" s="24">
        <f t="shared" si="10"/>
        <v>47587.51</v>
      </c>
      <c r="P12" s="9">
        <f t="shared" si="11"/>
        <v>52875</v>
      </c>
      <c r="Q12" s="14">
        <f t="shared" si="12"/>
        <v>52875.01</v>
      </c>
      <c r="R12" s="14">
        <v>58162.5</v>
      </c>
      <c r="S12" s="24">
        <f t="shared" si="14"/>
        <v>58162.51</v>
      </c>
      <c r="T12" s="9">
        <f t="shared" si="15"/>
        <v>63450</v>
      </c>
    </row>
    <row r="13" spans="1:20" ht="22" customHeight="1" x14ac:dyDescent="0.3">
      <c r="A13" s="6" t="s">
        <v>18</v>
      </c>
      <c r="B13" s="20" t="s">
        <v>11</v>
      </c>
      <c r="C13" s="22">
        <v>0</v>
      </c>
      <c r="D13" s="5">
        <v>1762.5</v>
      </c>
      <c r="E13" s="30">
        <f t="shared" si="2"/>
        <v>1762.51</v>
      </c>
      <c r="F13" s="4">
        <f t="shared" si="3"/>
        <v>2203.125</v>
      </c>
      <c r="G13" s="3">
        <f t="shared" si="4"/>
        <v>2203.1350000000002</v>
      </c>
      <c r="H13" s="4">
        <f t="shared" si="5"/>
        <v>2643.75</v>
      </c>
      <c r="I13" s="3">
        <f t="shared" si="6"/>
        <v>2643.76</v>
      </c>
      <c r="J13" s="4">
        <f t="shared" si="7"/>
        <v>3084.375</v>
      </c>
      <c r="K13" s="3">
        <f t="shared" si="0"/>
        <v>3084.3850000000002</v>
      </c>
      <c r="L13" s="4">
        <f t="shared" si="8"/>
        <v>3525</v>
      </c>
      <c r="M13" s="3">
        <f t="shared" si="1"/>
        <v>3525.01</v>
      </c>
      <c r="N13" s="4">
        <f t="shared" si="9"/>
        <v>3965.625</v>
      </c>
      <c r="O13" s="3">
        <f t="shared" si="10"/>
        <v>3965.6350000000002</v>
      </c>
      <c r="P13" s="4">
        <f t="shared" si="11"/>
        <v>4406.25</v>
      </c>
      <c r="Q13" s="5">
        <f t="shared" si="12"/>
        <v>4406.26</v>
      </c>
      <c r="R13" s="5">
        <f t="shared" si="13"/>
        <v>4846.875</v>
      </c>
      <c r="S13" s="3">
        <f t="shared" si="14"/>
        <v>4846.8850000000002</v>
      </c>
      <c r="T13" s="4">
        <f t="shared" si="15"/>
        <v>5287.5</v>
      </c>
    </row>
    <row r="14" spans="1:20" ht="22" customHeight="1" x14ac:dyDescent="0.3">
      <c r="A14" s="6"/>
      <c r="B14" s="20" t="s">
        <v>12</v>
      </c>
      <c r="C14" s="33">
        <v>0</v>
      </c>
      <c r="D14" s="5">
        <v>440.63</v>
      </c>
      <c r="E14" s="34">
        <f t="shared" si="2"/>
        <v>440.64</v>
      </c>
      <c r="F14" s="23">
        <f t="shared" si="3"/>
        <v>550.78750000000002</v>
      </c>
      <c r="G14" s="7">
        <f t="shared" si="4"/>
        <v>550.79750000000001</v>
      </c>
      <c r="H14" s="23">
        <f t="shared" si="5"/>
        <v>660.94499999999994</v>
      </c>
      <c r="I14" s="7">
        <f t="shared" si="6"/>
        <v>660.95499999999993</v>
      </c>
      <c r="J14" s="23">
        <f t="shared" si="7"/>
        <v>771.10249999999996</v>
      </c>
      <c r="K14" s="7">
        <f t="shared" si="0"/>
        <v>771.11249999999995</v>
      </c>
      <c r="L14" s="23">
        <f t="shared" si="8"/>
        <v>881.26</v>
      </c>
      <c r="M14" s="7">
        <f t="shared" si="1"/>
        <v>881.27</v>
      </c>
      <c r="N14" s="23">
        <f t="shared" si="9"/>
        <v>991.41750000000002</v>
      </c>
      <c r="O14" s="7">
        <f t="shared" si="10"/>
        <v>991.42750000000001</v>
      </c>
      <c r="P14" s="23">
        <f t="shared" si="11"/>
        <v>1101.575</v>
      </c>
      <c r="Q14" s="8">
        <f t="shared" si="12"/>
        <v>1101.585</v>
      </c>
      <c r="R14" s="8">
        <f t="shared" si="13"/>
        <v>1211.7325000000001</v>
      </c>
      <c r="S14" s="7">
        <f t="shared" si="14"/>
        <v>1211.7425000000001</v>
      </c>
      <c r="T14" s="23">
        <f t="shared" si="15"/>
        <v>1321.8899999999999</v>
      </c>
    </row>
    <row r="15" spans="1:20" ht="22" customHeight="1" x14ac:dyDescent="0.3">
      <c r="A15" s="2" t="s">
        <v>19</v>
      </c>
      <c r="B15" s="19" t="s">
        <v>10</v>
      </c>
      <c r="C15" s="32">
        <v>0</v>
      </c>
      <c r="D15" s="9">
        <v>26650</v>
      </c>
      <c r="E15" s="29">
        <f t="shared" si="2"/>
        <v>26650.01</v>
      </c>
      <c r="F15" s="9">
        <v>33312.5</v>
      </c>
      <c r="G15" s="24">
        <f t="shared" si="4"/>
        <v>33312.51</v>
      </c>
      <c r="H15" s="9">
        <f t="shared" si="5"/>
        <v>39975</v>
      </c>
      <c r="I15" s="24">
        <f t="shared" si="6"/>
        <v>39975.01</v>
      </c>
      <c r="J15" s="9">
        <v>46637.5</v>
      </c>
      <c r="K15" s="24">
        <f t="shared" si="0"/>
        <v>46637.51</v>
      </c>
      <c r="L15" s="9">
        <f t="shared" si="8"/>
        <v>53300</v>
      </c>
      <c r="M15" s="24">
        <f t="shared" si="1"/>
        <v>53300.01</v>
      </c>
      <c r="N15" s="9">
        <v>59962</v>
      </c>
      <c r="O15" s="24">
        <f t="shared" si="10"/>
        <v>59962.01</v>
      </c>
      <c r="P15" s="9">
        <f t="shared" si="11"/>
        <v>66625</v>
      </c>
      <c r="Q15" s="14">
        <f t="shared" si="12"/>
        <v>66625.009999999995</v>
      </c>
      <c r="R15" s="14">
        <v>73287.5</v>
      </c>
      <c r="S15" s="24">
        <f t="shared" si="14"/>
        <v>73287.509999999995</v>
      </c>
      <c r="T15" s="9">
        <f t="shared" si="15"/>
        <v>79950</v>
      </c>
    </row>
    <row r="16" spans="1:20" ht="22" customHeight="1" x14ac:dyDescent="0.3">
      <c r="A16" s="6" t="s">
        <v>18</v>
      </c>
      <c r="B16" s="20" t="s">
        <v>11</v>
      </c>
      <c r="C16" s="22">
        <v>0</v>
      </c>
      <c r="D16" s="4">
        <v>2220.33</v>
      </c>
      <c r="E16" s="30">
        <f t="shared" si="2"/>
        <v>2220.34</v>
      </c>
      <c r="F16" s="4">
        <f t="shared" si="3"/>
        <v>2775.4124999999999</v>
      </c>
      <c r="G16" s="3">
        <f t="shared" si="4"/>
        <v>2775.4225000000001</v>
      </c>
      <c r="H16" s="4">
        <f t="shared" si="5"/>
        <v>3330.4949999999999</v>
      </c>
      <c r="I16" s="3">
        <f t="shared" si="6"/>
        <v>3330.5050000000001</v>
      </c>
      <c r="J16" s="4">
        <f t="shared" si="7"/>
        <v>3885.5774999999999</v>
      </c>
      <c r="K16" s="3">
        <f t="shared" si="0"/>
        <v>3885.5875000000001</v>
      </c>
      <c r="L16" s="4">
        <f t="shared" si="8"/>
        <v>4440.66</v>
      </c>
      <c r="M16" s="3">
        <f t="shared" si="1"/>
        <v>4440.67</v>
      </c>
      <c r="N16" s="4">
        <f t="shared" si="9"/>
        <v>4995.7425000000003</v>
      </c>
      <c r="O16" s="3">
        <f t="shared" si="10"/>
        <v>4995.7525000000005</v>
      </c>
      <c r="P16" s="4">
        <f t="shared" si="11"/>
        <v>5550.8249999999998</v>
      </c>
      <c r="Q16" s="5">
        <f t="shared" si="12"/>
        <v>5550.835</v>
      </c>
      <c r="R16" s="5">
        <f t="shared" si="13"/>
        <v>6105.9074999999993</v>
      </c>
      <c r="S16" s="3">
        <f t="shared" si="14"/>
        <v>6105.9174999999996</v>
      </c>
      <c r="T16" s="4">
        <f t="shared" si="15"/>
        <v>6660.99</v>
      </c>
    </row>
    <row r="17" spans="1:20" ht="22" customHeight="1" x14ac:dyDescent="0.3">
      <c r="A17" s="6"/>
      <c r="B17" s="20" t="s">
        <v>12</v>
      </c>
      <c r="C17" s="33">
        <v>0</v>
      </c>
      <c r="D17" s="23">
        <v>555.21</v>
      </c>
      <c r="E17" s="34">
        <f t="shared" si="2"/>
        <v>555.22</v>
      </c>
      <c r="F17" s="23">
        <f t="shared" si="3"/>
        <v>694.01250000000005</v>
      </c>
      <c r="G17" s="7">
        <f t="shared" si="4"/>
        <v>694.02250000000004</v>
      </c>
      <c r="H17" s="23">
        <f t="shared" si="5"/>
        <v>832.81500000000005</v>
      </c>
      <c r="I17" s="7">
        <f t="shared" si="6"/>
        <v>832.82500000000005</v>
      </c>
      <c r="J17" s="23">
        <f t="shared" si="7"/>
        <v>971.61750000000006</v>
      </c>
      <c r="K17" s="7">
        <f t="shared" si="0"/>
        <v>971.62750000000005</v>
      </c>
      <c r="L17" s="23">
        <f t="shared" si="8"/>
        <v>1110.42</v>
      </c>
      <c r="M17" s="7">
        <f t="shared" si="1"/>
        <v>1110.43</v>
      </c>
      <c r="N17" s="23">
        <f t="shared" si="9"/>
        <v>1249.2225000000001</v>
      </c>
      <c r="O17" s="7">
        <f t="shared" si="10"/>
        <v>1249.2325000000001</v>
      </c>
      <c r="P17" s="23">
        <f t="shared" si="11"/>
        <v>1388.0250000000001</v>
      </c>
      <c r="Q17" s="8">
        <f t="shared" si="12"/>
        <v>1388.0350000000001</v>
      </c>
      <c r="R17" s="8">
        <f t="shared" si="13"/>
        <v>1526.8275000000001</v>
      </c>
      <c r="S17" s="7">
        <f t="shared" si="14"/>
        <v>1526.8375000000001</v>
      </c>
      <c r="T17" s="23">
        <f t="shared" si="15"/>
        <v>1665.63</v>
      </c>
    </row>
    <row r="18" spans="1:20" ht="22" customHeight="1" x14ac:dyDescent="0.3">
      <c r="A18" s="2" t="s">
        <v>20</v>
      </c>
      <c r="B18" s="19" t="s">
        <v>10</v>
      </c>
      <c r="C18" s="32">
        <v>0</v>
      </c>
      <c r="D18" s="9">
        <v>32150</v>
      </c>
      <c r="E18" s="30">
        <f t="shared" si="2"/>
        <v>32150.01</v>
      </c>
      <c r="F18" s="4">
        <v>40187.5</v>
      </c>
      <c r="G18" s="3">
        <f t="shared" si="4"/>
        <v>40187.51</v>
      </c>
      <c r="H18" s="4">
        <f t="shared" si="5"/>
        <v>48225</v>
      </c>
      <c r="I18" s="3">
        <f t="shared" si="6"/>
        <v>48225.01</v>
      </c>
      <c r="J18" s="4">
        <v>56262.5</v>
      </c>
      <c r="K18" s="3">
        <f t="shared" si="0"/>
        <v>56262.51</v>
      </c>
      <c r="L18" s="4">
        <f t="shared" si="8"/>
        <v>64300</v>
      </c>
      <c r="M18" s="3">
        <f t="shared" si="1"/>
        <v>64300.01</v>
      </c>
      <c r="N18" s="4">
        <v>72337.5</v>
      </c>
      <c r="O18" s="3">
        <f t="shared" si="10"/>
        <v>72337.509999999995</v>
      </c>
      <c r="P18" s="4">
        <f t="shared" si="11"/>
        <v>80375</v>
      </c>
      <c r="Q18" s="5">
        <f t="shared" si="12"/>
        <v>80375.009999999995</v>
      </c>
      <c r="R18" s="5">
        <v>88412.5</v>
      </c>
      <c r="S18" s="3">
        <f t="shared" si="14"/>
        <v>88412.51</v>
      </c>
      <c r="T18" s="4">
        <v>96450</v>
      </c>
    </row>
    <row r="19" spans="1:20" ht="22" customHeight="1" x14ac:dyDescent="0.3">
      <c r="A19" s="6" t="s">
        <v>18</v>
      </c>
      <c r="B19" s="20" t="s">
        <v>11</v>
      </c>
      <c r="C19" s="22">
        <v>0</v>
      </c>
      <c r="D19" s="4">
        <v>2679.17</v>
      </c>
      <c r="E19" s="30">
        <f t="shared" si="2"/>
        <v>2679.1800000000003</v>
      </c>
      <c r="F19" s="4">
        <f t="shared" si="3"/>
        <v>3348.9625000000001</v>
      </c>
      <c r="G19" s="3">
        <f t="shared" si="4"/>
        <v>3348.9725000000003</v>
      </c>
      <c r="H19" s="4">
        <f t="shared" si="5"/>
        <v>4018.7550000000001</v>
      </c>
      <c r="I19" s="3">
        <f t="shared" si="6"/>
        <v>4018.7650000000003</v>
      </c>
      <c r="J19" s="4">
        <f t="shared" si="7"/>
        <v>4688.5475000000006</v>
      </c>
      <c r="K19" s="3">
        <f t="shared" si="0"/>
        <v>4688.5575000000008</v>
      </c>
      <c r="L19" s="4">
        <f t="shared" si="8"/>
        <v>5358.34</v>
      </c>
      <c r="M19" s="3">
        <f t="shared" si="1"/>
        <v>5358.35</v>
      </c>
      <c r="N19" s="4">
        <f t="shared" si="9"/>
        <v>6028.1324999999997</v>
      </c>
      <c r="O19" s="3">
        <f t="shared" si="10"/>
        <v>6028.1424999999999</v>
      </c>
      <c r="P19" s="4">
        <f t="shared" si="11"/>
        <v>6697.9250000000002</v>
      </c>
      <c r="Q19" s="5">
        <f t="shared" si="12"/>
        <v>6697.9350000000004</v>
      </c>
      <c r="R19" s="5">
        <f t="shared" si="13"/>
        <v>7367.7175000000007</v>
      </c>
      <c r="S19" s="3">
        <f t="shared" si="14"/>
        <v>7367.7275000000009</v>
      </c>
      <c r="T19" s="4">
        <f t="shared" si="15"/>
        <v>8037.51</v>
      </c>
    </row>
    <row r="20" spans="1:20" ht="22" customHeight="1" x14ac:dyDescent="0.3">
      <c r="A20" s="6"/>
      <c r="B20" s="20" t="s">
        <v>12</v>
      </c>
      <c r="C20" s="33">
        <v>0</v>
      </c>
      <c r="D20" s="23">
        <v>669.79</v>
      </c>
      <c r="E20" s="30">
        <f t="shared" si="2"/>
        <v>669.8</v>
      </c>
      <c r="F20" s="4">
        <f t="shared" si="3"/>
        <v>837.23749999999995</v>
      </c>
      <c r="G20" s="3">
        <f t="shared" si="4"/>
        <v>837.24749999999995</v>
      </c>
      <c r="H20" s="4">
        <f t="shared" si="5"/>
        <v>1004.6849999999999</v>
      </c>
      <c r="I20" s="3">
        <f t="shared" si="6"/>
        <v>1004.6949999999999</v>
      </c>
      <c r="J20" s="4">
        <f t="shared" si="7"/>
        <v>1172.1324999999999</v>
      </c>
      <c r="K20" s="3">
        <f t="shared" si="0"/>
        <v>1172.1424999999999</v>
      </c>
      <c r="L20" s="4">
        <f t="shared" si="8"/>
        <v>1339.58</v>
      </c>
      <c r="M20" s="3">
        <f t="shared" si="1"/>
        <v>1339.59</v>
      </c>
      <c r="N20" s="4">
        <f t="shared" si="9"/>
        <v>1507.0274999999999</v>
      </c>
      <c r="O20" s="3">
        <f t="shared" si="10"/>
        <v>1507.0374999999999</v>
      </c>
      <c r="P20" s="4">
        <f t="shared" si="11"/>
        <v>1674.4749999999999</v>
      </c>
      <c r="Q20" s="5">
        <f t="shared" si="12"/>
        <v>1674.4849999999999</v>
      </c>
      <c r="R20" s="5">
        <f t="shared" si="13"/>
        <v>1841.9224999999999</v>
      </c>
      <c r="S20" s="3">
        <f t="shared" si="14"/>
        <v>1841.9324999999999</v>
      </c>
      <c r="T20" s="4">
        <f t="shared" si="15"/>
        <v>2009.37</v>
      </c>
    </row>
    <row r="21" spans="1:20" ht="22" customHeight="1" x14ac:dyDescent="0.3">
      <c r="A21" s="2" t="s">
        <v>21</v>
      </c>
      <c r="B21" s="19" t="s">
        <v>10</v>
      </c>
      <c r="C21" s="32">
        <v>0</v>
      </c>
      <c r="D21" s="14">
        <v>37650</v>
      </c>
      <c r="E21" s="29">
        <f t="shared" si="2"/>
        <v>37650.01</v>
      </c>
      <c r="F21" s="9">
        <v>47062.5</v>
      </c>
      <c r="G21" s="24">
        <f t="shared" si="4"/>
        <v>47062.51</v>
      </c>
      <c r="H21" s="9">
        <f t="shared" si="5"/>
        <v>56475</v>
      </c>
      <c r="I21" s="24">
        <f t="shared" si="6"/>
        <v>56475.01</v>
      </c>
      <c r="J21" s="9">
        <v>65887</v>
      </c>
      <c r="K21" s="24">
        <f>J21</f>
        <v>65887</v>
      </c>
      <c r="L21" s="9">
        <f t="shared" si="8"/>
        <v>75300</v>
      </c>
      <c r="M21" s="24">
        <f t="shared" si="1"/>
        <v>75300.009999999995</v>
      </c>
      <c r="N21" s="9">
        <v>84712.5</v>
      </c>
      <c r="O21" s="24">
        <f t="shared" si="10"/>
        <v>84712.51</v>
      </c>
      <c r="P21" s="9">
        <f t="shared" si="11"/>
        <v>94125</v>
      </c>
      <c r="Q21" s="14">
        <f t="shared" si="12"/>
        <v>94125.01</v>
      </c>
      <c r="R21" s="14">
        <v>103537.5</v>
      </c>
      <c r="S21" s="24">
        <f t="shared" si="14"/>
        <v>103537.51</v>
      </c>
      <c r="T21" s="9">
        <f t="shared" si="15"/>
        <v>112950</v>
      </c>
    </row>
    <row r="22" spans="1:20" ht="22" customHeight="1" x14ac:dyDescent="0.3">
      <c r="A22" s="6" t="s">
        <v>18</v>
      </c>
      <c r="B22" s="20" t="s">
        <v>11</v>
      </c>
      <c r="C22" s="22">
        <v>0</v>
      </c>
      <c r="D22" s="5">
        <v>3137.5</v>
      </c>
      <c r="E22" s="30">
        <f t="shared" si="2"/>
        <v>3137.51</v>
      </c>
      <c r="F22" s="4">
        <f t="shared" si="3"/>
        <v>3921.875</v>
      </c>
      <c r="G22" s="3">
        <f t="shared" si="4"/>
        <v>3921.8850000000002</v>
      </c>
      <c r="H22" s="4">
        <f t="shared" si="5"/>
        <v>4706.25</v>
      </c>
      <c r="I22" s="3">
        <f t="shared" si="6"/>
        <v>4706.26</v>
      </c>
      <c r="J22" s="4">
        <f t="shared" si="7"/>
        <v>5490.625</v>
      </c>
      <c r="K22" s="3">
        <f t="shared" si="0"/>
        <v>5490.6350000000002</v>
      </c>
      <c r="L22" s="4">
        <f t="shared" si="8"/>
        <v>6275</v>
      </c>
      <c r="M22" s="3">
        <f t="shared" si="1"/>
        <v>6275.01</v>
      </c>
      <c r="N22" s="4">
        <f t="shared" si="9"/>
        <v>7059.375</v>
      </c>
      <c r="O22" s="3">
        <f t="shared" si="10"/>
        <v>7059.3850000000002</v>
      </c>
      <c r="P22" s="4">
        <f t="shared" si="11"/>
        <v>7843.75</v>
      </c>
      <c r="Q22" s="5">
        <f t="shared" si="12"/>
        <v>7843.76</v>
      </c>
      <c r="R22" s="5">
        <f t="shared" si="13"/>
        <v>8628.125</v>
      </c>
      <c r="S22" s="3">
        <f t="shared" si="14"/>
        <v>8628.1350000000002</v>
      </c>
      <c r="T22" s="4">
        <f t="shared" si="15"/>
        <v>9412.5</v>
      </c>
    </row>
    <row r="23" spans="1:20" ht="22" customHeight="1" x14ac:dyDescent="0.3">
      <c r="A23" s="6"/>
      <c r="B23" s="20" t="s">
        <v>12</v>
      </c>
      <c r="C23" s="33">
        <v>0</v>
      </c>
      <c r="D23" s="5">
        <v>784.38</v>
      </c>
      <c r="E23" s="34">
        <f t="shared" si="2"/>
        <v>784.39</v>
      </c>
      <c r="F23" s="23">
        <f t="shared" si="3"/>
        <v>980.47500000000002</v>
      </c>
      <c r="G23" s="7">
        <f t="shared" si="4"/>
        <v>980.48500000000001</v>
      </c>
      <c r="H23" s="23">
        <f t="shared" si="5"/>
        <v>1176.57</v>
      </c>
      <c r="I23" s="7">
        <f t="shared" si="6"/>
        <v>1176.58</v>
      </c>
      <c r="J23" s="23">
        <f t="shared" si="7"/>
        <v>1372.665</v>
      </c>
      <c r="K23" s="7">
        <f t="shared" si="0"/>
        <v>1372.675</v>
      </c>
      <c r="L23" s="23">
        <f t="shared" si="8"/>
        <v>1568.76</v>
      </c>
      <c r="M23" s="7">
        <f t="shared" si="1"/>
        <v>1568.77</v>
      </c>
      <c r="N23" s="23">
        <f t="shared" si="9"/>
        <v>1764.855</v>
      </c>
      <c r="O23" s="7">
        <f t="shared" si="10"/>
        <v>1764.865</v>
      </c>
      <c r="P23" s="23">
        <f t="shared" si="11"/>
        <v>1960.95</v>
      </c>
      <c r="Q23" s="8">
        <f t="shared" si="12"/>
        <v>1960.96</v>
      </c>
      <c r="R23" s="8">
        <f t="shared" si="13"/>
        <v>2157.0450000000001</v>
      </c>
      <c r="S23" s="7">
        <f t="shared" si="14"/>
        <v>2157.0550000000003</v>
      </c>
      <c r="T23" s="23">
        <f t="shared" si="15"/>
        <v>2353.14</v>
      </c>
    </row>
    <row r="24" spans="1:20" ht="22" customHeight="1" x14ac:dyDescent="0.3">
      <c r="A24" s="2" t="s">
        <v>22</v>
      </c>
      <c r="B24" s="19" t="s">
        <v>10</v>
      </c>
      <c r="C24" s="32">
        <v>0</v>
      </c>
      <c r="D24" s="14">
        <v>43150</v>
      </c>
      <c r="E24" s="29">
        <f t="shared" si="2"/>
        <v>43150.01</v>
      </c>
      <c r="F24" s="9">
        <v>53937.5</v>
      </c>
      <c r="G24" s="24">
        <f t="shared" si="4"/>
        <v>53937.51</v>
      </c>
      <c r="H24" s="9">
        <f t="shared" si="5"/>
        <v>64725</v>
      </c>
      <c r="I24" s="24">
        <f t="shared" si="6"/>
        <v>64725.01</v>
      </c>
      <c r="J24" s="9">
        <v>75512.5</v>
      </c>
      <c r="K24" s="24">
        <f t="shared" si="0"/>
        <v>75512.509999999995</v>
      </c>
      <c r="L24" s="9">
        <f t="shared" si="8"/>
        <v>86300</v>
      </c>
      <c r="M24" s="24">
        <f t="shared" si="1"/>
        <v>86300.01</v>
      </c>
      <c r="N24" s="9">
        <v>97087.5</v>
      </c>
      <c r="O24" s="24">
        <f t="shared" si="10"/>
        <v>97087.51</v>
      </c>
      <c r="P24" s="9">
        <f t="shared" si="11"/>
        <v>107875</v>
      </c>
      <c r="Q24" s="14">
        <f t="shared" si="12"/>
        <v>107875.01</v>
      </c>
      <c r="R24" s="14">
        <v>118662.5</v>
      </c>
      <c r="S24" s="24">
        <f t="shared" si="14"/>
        <v>118662.51</v>
      </c>
      <c r="T24" s="9">
        <f t="shared" si="15"/>
        <v>129450</v>
      </c>
    </row>
    <row r="25" spans="1:20" ht="22" customHeight="1" x14ac:dyDescent="0.3">
      <c r="A25" s="6" t="s">
        <v>18</v>
      </c>
      <c r="B25" s="20" t="s">
        <v>11</v>
      </c>
      <c r="C25" s="22">
        <v>0</v>
      </c>
      <c r="D25" s="5">
        <v>3595.83</v>
      </c>
      <c r="E25" s="30">
        <f t="shared" si="2"/>
        <v>3595.84</v>
      </c>
      <c r="F25" s="4">
        <f t="shared" si="3"/>
        <v>4494.7875000000004</v>
      </c>
      <c r="G25" s="3">
        <f t="shared" si="4"/>
        <v>4494.7975000000006</v>
      </c>
      <c r="H25" s="4">
        <f t="shared" si="5"/>
        <v>5393.7449999999999</v>
      </c>
      <c r="I25" s="3">
        <f t="shared" si="6"/>
        <v>5393.7550000000001</v>
      </c>
      <c r="J25" s="4">
        <f t="shared" si="7"/>
        <v>6292.7024999999994</v>
      </c>
      <c r="K25" s="3">
        <f t="shared" si="0"/>
        <v>6292.7124999999996</v>
      </c>
      <c r="L25" s="4">
        <f t="shared" si="8"/>
        <v>7191.66</v>
      </c>
      <c r="M25" s="3">
        <f t="shared" si="1"/>
        <v>7191.67</v>
      </c>
      <c r="N25" s="4">
        <f t="shared" si="9"/>
        <v>8090.6175000000003</v>
      </c>
      <c r="O25" s="3">
        <f t="shared" si="10"/>
        <v>8090.6275000000005</v>
      </c>
      <c r="P25" s="4">
        <f t="shared" si="11"/>
        <v>8989.5750000000007</v>
      </c>
      <c r="Q25" s="5">
        <f t="shared" si="12"/>
        <v>8989.5850000000009</v>
      </c>
      <c r="R25" s="5">
        <f t="shared" si="13"/>
        <v>9888.5324999999993</v>
      </c>
      <c r="S25" s="3">
        <f t="shared" si="14"/>
        <v>9888.5424999999996</v>
      </c>
      <c r="T25" s="4">
        <f t="shared" si="15"/>
        <v>10787.49</v>
      </c>
    </row>
    <row r="26" spans="1:20" ht="22" customHeight="1" x14ac:dyDescent="0.3">
      <c r="A26" s="6"/>
      <c r="B26" s="20" t="s">
        <v>12</v>
      </c>
      <c r="C26" s="33" t="s">
        <v>39</v>
      </c>
      <c r="D26" s="5">
        <v>898.96</v>
      </c>
      <c r="E26" s="34">
        <f t="shared" si="2"/>
        <v>898.97</v>
      </c>
      <c r="F26" s="23">
        <f t="shared" si="3"/>
        <v>1123.7</v>
      </c>
      <c r="G26" s="7">
        <f t="shared" si="4"/>
        <v>1123.71</v>
      </c>
      <c r="H26" s="23">
        <f t="shared" si="5"/>
        <v>1348.44</v>
      </c>
      <c r="I26" s="7">
        <f t="shared" si="6"/>
        <v>1348.45</v>
      </c>
      <c r="J26" s="23">
        <f t="shared" si="7"/>
        <v>1573.18</v>
      </c>
      <c r="K26" s="7">
        <f t="shared" si="0"/>
        <v>1573.19</v>
      </c>
      <c r="L26" s="23">
        <f t="shared" si="8"/>
        <v>1797.92</v>
      </c>
      <c r="M26" s="7">
        <f t="shared" si="1"/>
        <v>1797.93</v>
      </c>
      <c r="N26" s="23">
        <f t="shared" si="9"/>
        <v>2022.66</v>
      </c>
      <c r="O26" s="7">
        <f t="shared" si="10"/>
        <v>2022.67</v>
      </c>
      <c r="P26" s="23">
        <f t="shared" si="11"/>
        <v>2247.4</v>
      </c>
      <c r="Q26" s="8">
        <f t="shared" si="12"/>
        <v>2247.4100000000003</v>
      </c>
      <c r="R26" s="8">
        <f t="shared" si="13"/>
        <v>2472.1400000000003</v>
      </c>
      <c r="S26" s="7">
        <f t="shared" si="14"/>
        <v>2472.1500000000005</v>
      </c>
      <c r="T26" s="23">
        <f t="shared" si="15"/>
        <v>2696.88</v>
      </c>
    </row>
    <row r="27" spans="1:20" ht="22" customHeight="1" x14ac:dyDescent="0.3">
      <c r="A27" s="2" t="s">
        <v>23</v>
      </c>
      <c r="B27" s="19" t="s">
        <v>10</v>
      </c>
      <c r="C27" s="32">
        <v>0</v>
      </c>
      <c r="D27" s="14">
        <v>48650</v>
      </c>
      <c r="E27" s="29">
        <f t="shared" si="2"/>
        <v>48650.01</v>
      </c>
      <c r="F27" s="9">
        <v>60812.5</v>
      </c>
      <c r="G27" s="24">
        <f t="shared" si="4"/>
        <v>60812.51</v>
      </c>
      <c r="H27" s="9">
        <f t="shared" si="5"/>
        <v>72975</v>
      </c>
      <c r="I27" s="24">
        <f t="shared" si="6"/>
        <v>72975.009999999995</v>
      </c>
      <c r="J27" s="9">
        <v>85137.5</v>
      </c>
      <c r="K27" s="24">
        <f t="shared" si="0"/>
        <v>85137.51</v>
      </c>
      <c r="L27" s="9">
        <f t="shared" si="8"/>
        <v>97300</v>
      </c>
      <c r="M27" s="24">
        <f t="shared" si="1"/>
        <v>97300.01</v>
      </c>
      <c r="N27" s="9">
        <v>109462.5</v>
      </c>
      <c r="O27" s="24">
        <f t="shared" si="10"/>
        <v>109462.51</v>
      </c>
      <c r="P27" s="9">
        <f t="shared" si="11"/>
        <v>121625</v>
      </c>
      <c r="Q27" s="14">
        <v>121625.01</v>
      </c>
      <c r="R27" s="14">
        <v>133787.5</v>
      </c>
      <c r="S27" s="24">
        <f t="shared" si="14"/>
        <v>133787.51</v>
      </c>
      <c r="T27" s="9">
        <f t="shared" si="15"/>
        <v>145950</v>
      </c>
    </row>
    <row r="28" spans="1:20" ht="22" customHeight="1" x14ac:dyDescent="0.3">
      <c r="A28" s="6" t="s">
        <v>18</v>
      </c>
      <c r="B28" s="20" t="s">
        <v>11</v>
      </c>
      <c r="C28" s="22">
        <v>0</v>
      </c>
      <c r="D28" s="5">
        <v>4054.16</v>
      </c>
      <c r="E28" s="30">
        <f t="shared" si="2"/>
        <v>4054.17</v>
      </c>
      <c r="F28" s="4">
        <f t="shared" si="3"/>
        <v>5067.7</v>
      </c>
      <c r="G28" s="3">
        <f t="shared" si="4"/>
        <v>5067.71</v>
      </c>
      <c r="H28" s="4">
        <f t="shared" si="5"/>
        <v>6081.24</v>
      </c>
      <c r="I28" s="3">
        <f t="shared" si="6"/>
        <v>6081.25</v>
      </c>
      <c r="J28" s="4">
        <f t="shared" si="7"/>
        <v>7094.78</v>
      </c>
      <c r="K28" s="3">
        <f t="shared" si="0"/>
        <v>7094.79</v>
      </c>
      <c r="L28" s="4">
        <f t="shared" si="8"/>
        <v>8108.32</v>
      </c>
      <c r="M28" s="3">
        <f t="shared" si="1"/>
        <v>8108.33</v>
      </c>
      <c r="N28" s="4">
        <f t="shared" si="9"/>
        <v>9121.86</v>
      </c>
      <c r="O28" s="3">
        <f t="shared" si="10"/>
        <v>9121.8700000000008</v>
      </c>
      <c r="P28" s="4">
        <f t="shared" si="11"/>
        <v>10135.4</v>
      </c>
      <c r="Q28" s="5">
        <f t="shared" si="12"/>
        <v>10135.41</v>
      </c>
      <c r="R28" s="5">
        <f t="shared" si="13"/>
        <v>11148.939999999999</v>
      </c>
      <c r="S28" s="3">
        <f t="shared" si="14"/>
        <v>11148.949999999999</v>
      </c>
      <c r="T28" s="4">
        <f t="shared" si="15"/>
        <v>12162.48</v>
      </c>
    </row>
    <row r="29" spans="1:20" ht="22" customHeight="1" x14ac:dyDescent="0.3">
      <c r="A29" s="6"/>
      <c r="B29" s="20" t="s">
        <v>12</v>
      </c>
      <c r="C29" s="33">
        <v>0</v>
      </c>
      <c r="D29" s="5">
        <v>1013.54</v>
      </c>
      <c r="E29" s="34">
        <f t="shared" si="2"/>
        <v>1013.55</v>
      </c>
      <c r="F29" s="23">
        <f t="shared" si="3"/>
        <v>1266.925</v>
      </c>
      <c r="G29" s="7">
        <f t="shared" si="4"/>
        <v>1266.9349999999999</v>
      </c>
      <c r="H29" s="23">
        <f t="shared" si="5"/>
        <v>1520.31</v>
      </c>
      <c r="I29" s="7">
        <f t="shared" si="6"/>
        <v>1520.32</v>
      </c>
      <c r="J29" s="23">
        <f t="shared" si="7"/>
        <v>1773.6949999999999</v>
      </c>
      <c r="K29" s="7">
        <f t="shared" si="0"/>
        <v>1773.7049999999999</v>
      </c>
      <c r="L29" s="23">
        <f t="shared" si="8"/>
        <v>2027.08</v>
      </c>
      <c r="M29" s="7">
        <f t="shared" si="1"/>
        <v>2027.09</v>
      </c>
      <c r="N29" s="23">
        <f t="shared" si="9"/>
        <v>2280.4650000000001</v>
      </c>
      <c r="O29" s="7">
        <f t="shared" si="10"/>
        <v>2280.4750000000004</v>
      </c>
      <c r="P29" s="23">
        <f t="shared" si="11"/>
        <v>2533.85</v>
      </c>
      <c r="Q29" s="8">
        <f t="shared" si="12"/>
        <v>2533.86</v>
      </c>
      <c r="R29" s="8">
        <f t="shared" si="13"/>
        <v>2787.2349999999997</v>
      </c>
      <c r="S29" s="7">
        <f t="shared" si="14"/>
        <v>2787.2449999999999</v>
      </c>
      <c r="T29" s="23">
        <f t="shared" si="15"/>
        <v>3040.62</v>
      </c>
    </row>
    <row r="30" spans="1:20" ht="22" customHeight="1" x14ac:dyDescent="0.3">
      <c r="A30" s="2" t="s">
        <v>24</v>
      </c>
      <c r="B30" s="19" t="s">
        <v>10</v>
      </c>
      <c r="C30" s="32">
        <v>0</v>
      </c>
      <c r="D30" s="14">
        <v>54150</v>
      </c>
      <c r="E30" s="29">
        <f t="shared" si="2"/>
        <v>54150.01</v>
      </c>
      <c r="F30" s="9">
        <v>67687.5</v>
      </c>
      <c r="G30" s="24">
        <f t="shared" si="4"/>
        <v>67687.509999999995</v>
      </c>
      <c r="H30" s="9">
        <f t="shared" si="5"/>
        <v>81225</v>
      </c>
      <c r="I30" s="24">
        <f t="shared" si="6"/>
        <v>81225.009999999995</v>
      </c>
      <c r="J30" s="9">
        <v>94762.5</v>
      </c>
      <c r="K30" s="24">
        <f t="shared" si="0"/>
        <v>94762.51</v>
      </c>
      <c r="L30" s="9">
        <f t="shared" si="8"/>
        <v>108300</v>
      </c>
      <c r="M30" s="24">
        <f t="shared" si="1"/>
        <v>108300.01</v>
      </c>
      <c r="N30" s="9">
        <v>121837.5</v>
      </c>
      <c r="O30" s="24">
        <f t="shared" si="10"/>
        <v>121837.51</v>
      </c>
      <c r="P30" s="9">
        <f t="shared" si="11"/>
        <v>135375</v>
      </c>
      <c r="Q30" s="14">
        <f t="shared" si="12"/>
        <v>135375.01</v>
      </c>
      <c r="R30" s="14">
        <v>148912.5</v>
      </c>
      <c r="S30" s="24">
        <f t="shared" si="14"/>
        <v>148912.51</v>
      </c>
      <c r="T30" s="9">
        <f t="shared" si="15"/>
        <v>162450</v>
      </c>
    </row>
    <row r="31" spans="1:20" ht="22" customHeight="1" x14ac:dyDescent="0.3">
      <c r="A31" s="10" t="s">
        <v>18</v>
      </c>
      <c r="B31" s="20" t="s">
        <v>11</v>
      </c>
      <c r="C31" s="22">
        <v>0</v>
      </c>
      <c r="D31" s="5">
        <v>4512.5</v>
      </c>
      <c r="E31" s="30">
        <v>3886.01</v>
      </c>
      <c r="F31" s="4">
        <f t="shared" si="3"/>
        <v>5640.625</v>
      </c>
      <c r="G31" s="3">
        <f t="shared" si="4"/>
        <v>5640.6350000000002</v>
      </c>
      <c r="H31" s="4">
        <f t="shared" si="5"/>
        <v>6768.75</v>
      </c>
      <c r="I31" s="3">
        <f t="shared" si="6"/>
        <v>6768.76</v>
      </c>
      <c r="J31" s="4">
        <f t="shared" si="7"/>
        <v>7896.875</v>
      </c>
      <c r="K31" s="3">
        <f t="shared" si="0"/>
        <v>7896.8850000000002</v>
      </c>
      <c r="L31" s="4">
        <f t="shared" si="8"/>
        <v>9025</v>
      </c>
      <c r="M31" s="3">
        <f t="shared" si="1"/>
        <v>9025.01</v>
      </c>
      <c r="N31" s="4">
        <f t="shared" si="9"/>
        <v>10153.125</v>
      </c>
      <c r="O31" s="3">
        <f t="shared" si="10"/>
        <v>10153.135</v>
      </c>
      <c r="P31" s="4">
        <f t="shared" si="11"/>
        <v>11281.25</v>
      </c>
      <c r="Q31" s="5">
        <f t="shared" si="12"/>
        <v>11281.26</v>
      </c>
      <c r="R31" s="5">
        <f t="shared" si="13"/>
        <v>12409.375</v>
      </c>
      <c r="S31" s="3">
        <f t="shared" si="14"/>
        <v>12409.385</v>
      </c>
      <c r="T31" s="4">
        <f t="shared" si="15"/>
        <v>13537.5</v>
      </c>
    </row>
    <row r="32" spans="1:20" ht="22" customHeight="1" x14ac:dyDescent="0.3">
      <c r="A32" s="10"/>
      <c r="B32" s="21" t="s">
        <v>12</v>
      </c>
      <c r="C32" s="22">
        <v>0</v>
      </c>
      <c r="D32" s="5">
        <v>1128.1300000000001</v>
      </c>
      <c r="E32" s="34">
        <f t="shared" si="2"/>
        <v>1128.1400000000001</v>
      </c>
      <c r="F32" s="23">
        <f t="shared" si="3"/>
        <v>1410.1625000000001</v>
      </c>
      <c r="G32" s="7">
        <f t="shared" si="4"/>
        <v>1410.1725000000001</v>
      </c>
      <c r="H32" s="23">
        <f t="shared" si="5"/>
        <v>1692.1950000000002</v>
      </c>
      <c r="I32" s="7">
        <f t="shared" si="6"/>
        <v>1692.2050000000002</v>
      </c>
      <c r="J32" s="23">
        <f t="shared" si="7"/>
        <v>1974.2275000000002</v>
      </c>
      <c r="K32" s="7">
        <f t="shared" si="0"/>
        <v>1974.2375000000002</v>
      </c>
      <c r="L32" s="23">
        <f t="shared" si="8"/>
        <v>2256.2600000000002</v>
      </c>
      <c r="M32" s="7">
        <f t="shared" si="1"/>
        <v>2256.2700000000004</v>
      </c>
      <c r="N32" s="23">
        <f t="shared" si="9"/>
        <v>2538.2925000000005</v>
      </c>
      <c r="O32" s="7">
        <f t="shared" si="10"/>
        <v>2538.3025000000007</v>
      </c>
      <c r="P32" s="23">
        <f t="shared" si="11"/>
        <v>2820.3250000000003</v>
      </c>
      <c r="Q32" s="8">
        <f t="shared" si="12"/>
        <v>2820.3350000000005</v>
      </c>
      <c r="R32" s="8">
        <f t="shared" si="13"/>
        <v>3102.3575000000001</v>
      </c>
      <c r="S32" s="7">
        <f t="shared" si="14"/>
        <v>3102.3675000000003</v>
      </c>
      <c r="T32" s="23">
        <f t="shared" si="15"/>
        <v>3384.3900000000003</v>
      </c>
    </row>
    <row r="33" spans="1:20" ht="22" customHeight="1" x14ac:dyDescent="0.25">
      <c r="A33" s="15" t="s">
        <v>30</v>
      </c>
      <c r="B33" s="20" t="s">
        <v>10</v>
      </c>
      <c r="C33" s="24"/>
      <c r="D33" s="9">
        <v>5500</v>
      </c>
      <c r="E33" s="25"/>
      <c r="F33" s="4">
        <f t="shared" si="3"/>
        <v>6875</v>
      </c>
      <c r="G33" s="3"/>
      <c r="H33" s="4">
        <f t="shared" si="5"/>
        <v>8250</v>
      </c>
      <c r="I33" s="3"/>
      <c r="J33" s="4">
        <f t="shared" si="7"/>
        <v>9625</v>
      </c>
      <c r="K33" s="3"/>
      <c r="L33" s="4">
        <f t="shared" si="8"/>
        <v>11000</v>
      </c>
      <c r="M33" s="3"/>
      <c r="N33" s="4">
        <f t="shared" si="9"/>
        <v>12375</v>
      </c>
      <c r="O33" s="3"/>
      <c r="P33" s="4">
        <f t="shared" si="11"/>
        <v>13750</v>
      </c>
      <c r="Q33" s="5"/>
      <c r="R33" s="5">
        <f t="shared" si="13"/>
        <v>15125</v>
      </c>
      <c r="S33" s="3"/>
      <c r="T33" s="4">
        <f t="shared" si="15"/>
        <v>16500</v>
      </c>
    </row>
    <row r="34" spans="1:20" ht="22" customHeight="1" x14ac:dyDescent="0.25">
      <c r="A34" s="16" t="s">
        <v>13</v>
      </c>
      <c r="B34" s="20" t="s">
        <v>11</v>
      </c>
      <c r="C34" s="3"/>
      <c r="D34" s="4">
        <f>D33/12</f>
        <v>458.33333333333331</v>
      </c>
      <c r="E34" s="25"/>
      <c r="F34" s="4">
        <f t="shared" si="3"/>
        <v>572.91666666666663</v>
      </c>
      <c r="G34" s="3"/>
      <c r="H34" s="4">
        <f t="shared" si="5"/>
        <v>687.5</v>
      </c>
      <c r="I34" s="3"/>
      <c r="J34" s="4">
        <f t="shared" si="7"/>
        <v>802.08333333333326</v>
      </c>
      <c r="K34" s="3"/>
      <c r="L34" s="4">
        <f t="shared" si="8"/>
        <v>916.66666666666663</v>
      </c>
      <c r="M34" s="3"/>
      <c r="N34" s="4">
        <f t="shared" si="9"/>
        <v>1031.25</v>
      </c>
      <c r="O34" s="3"/>
      <c r="P34" s="4">
        <f t="shared" si="11"/>
        <v>1145.8333333333333</v>
      </c>
      <c r="Q34" s="5"/>
      <c r="R34" s="5">
        <f t="shared" si="13"/>
        <v>1260.4166666666665</v>
      </c>
      <c r="S34" s="3"/>
      <c r="T34" s="4">
        <f t="shared" si="15"/>
        <v>1375</v>
      </c>
    </row>
    <row r="35" spans="1:20" ht="22" customHeight="1" x14ac:dyDescent="0.25">
      <c r="A35" s="31" t="s">
        <v>14</v>
      </c>
      <c r="B35" s="21" t="s">
        <v>12</v>
      </c>
      <c r="C35" s="7"/>
      <c r="D35" s="23">
        <f>D33/52</f>
        <v>105.76923076923077</v>
      </c>
      <c r="E35" s="26"/>
      <c r="F35" s="23">
        <f t="shared" si="3"/>
        <v>132.21153846153845</v>
      </c>
      <c r="G35" s="7"/>
      <c r="H35" s="23">
        <f t="shared" si="5"/>
        <v>158.65384615384616</v>
      </c>
      <c r="I35" s="7"/>
      <c r="J35" s="23">
        <f t="shared" si="7"/>
        <v>185.09615384615387</v>
      </c>
      <c r="K35" s="7"/>
      <c r="L35" s="23">
        <f t="shared" si="8"/>
        <v>211.53846153846155</v>
      </c>
      <c r="M35" s="7"/>
      <c r="N35" s="23">
        <f t="shared" si="9"/>
        <v>237.98076923076923</v>
      </c>
      <c r="O35" s="7"/>
      <c r="P35" s="23">
        <f t="shared" si="11"/>
        <v>264.42307692307691</v>
      </c>
      <c r="Q35" s="8"/>
      <c r="R35" s="8">
        <f t="shared" si="13"/>
        <v>290.86538461538464</v>
      </c>
      <c r="S35" s="7"/>
      <c r="T35" s="23">
        <f t="shared" si="15"/>
        <v>317.30769230769232</v>
      </c>
    </row>
    <row r="36" spans="1:20" x14ac:dyDescent="0.25">
      <c r="A36" s="39" t="s">
        <v>32</v>
      </c>
    </row>
    <row r="37" spans="1:20" x14ac:dyDescent="0.25">
      <c r="A37" s="38" t="s">
        <v>33</v>
      </c>
      <c r="F37" s="40">
        <v>5</v>
      </c>
      <c r="H37" s="40">
        <v>10</v>
      </c>
      <c r="J37" s="40">
        <v>15</v>
      </c>
      <c r="L37" s="40">
        <v>20</v>
      </c>
      <c r="N37" s="40">
        <v>25</v>
      </c>
      <c r="P37" s="40">
        <v>30</v>
      </c>
      <c r="R37" s="40">
        <v>35</v>
      </c>
      <c r="T37" s="37" t="s">
        <v>34</v>
      </c>
    </row>
    <row r="38" spans="1:20" x14ac:dyDescent="0.25">
      <c r="A38" s="38"/>
    </row>
    <row r="39" spans="1:20" x14ac:dyDescent="0.25">
      <c r="A39" t="s">
        <v>27</v>
      </c>
    </row>
    <row r="40" spans="1:20" x14ac:dyDescent="0.25">
      <c r="A40" s="38" t="s">
        <v>46</v>
      </c>
    </row>
    <row r="41" spans="1:20" ht="14.25" customHeight="1" x14ac:dyDescent="0.25">
      <c r="A41" s="35" t="s">
        <v>45</v>
      </c>
    </row>
    <row r="42" spans="1:20" ht="13" thickBot="1" x14ac:dyDescent="0.3">
      <c r="A42" s="36"/>
    </row>
    <row r="43" spans="1:20" ht="13" x14ac:dyDescent="0.3">
      <c r="A43" s="36" t="s">
        <v>35</v>
      </c>
      <c r="B43" s="49" t="s">
        <v>36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</row>
    <row r="44" spans="1:20" ht="13" x14ac:dyDescent="0.3">
      <c r="B44" s="43" t="s">
        <v>37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5"/>
    </row>
    <row r="45" spans="1:20" ht="13" x14ac:dyDescent="0.3">
      <c r="B45" s="43" t="s">
        <v>38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5"/>
    </row>
    <row r="46" spans="1:20" ht="13.5" thickBot="1" x14ac:dyDescent="0.35"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8" spans="1:20" x14ac:dyDescent="0.25">
      <c r="A48" s="62" t="s">
        <v>40</v>
      </c>
      <c r="B48" s="62" t="s">
        <v>44</v>
      </c>
      <c r="C48" s="63"/>
      <c r="D48" s="64">
        <f>D30+D33</f>
        <v>59650</v>
      </c>
      <c r="E48" s="62"/>
      <c r="F48" s="64">
        <f>F30+F33</f>
        <v>74562.5</v>
      </c>
      <c r="G48" s="62"/>
      <c r="H48" s="64">
        <f>H30+H33</f>
        <v>89475</v>
      </c>
      <c r="I48" s="62"/>
      <c r="J48" s="64">
        <f>J30+J33</f>
        <v>104387.5</v>
      </c>
      <c r="K48" s="62"/>
      <c r="L48" s="64">
        <f>L30+L33</f>
        <v>119300</v>
      </c>
      <c r="M48" s="62"/>
      <c r="N48" s="64">
        <f>N30+N33</f>
        <v>134212.5</v>
      </c>
      <c r="O48" s="62"/>
      <c r="P48" s="64">
        <f>P30+P33</f>
        <v>149125</v>
      </c>
      <c r="Q48" s="62"/>
      <c r="R48" s="64">
        <f>R30+R33</f>
        <v>164037.5</v>
      </c>
    </row>
    <row r="49" spans="1:18" x14ac:dyDescent="0.25">
      <c r="A49" s="62"/>
      <c r="B49" s="62"/>
      <c r="C49" s="6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x14ac:dyDescent="0.25">
      <c r="A50" s="62" t="s">
        <v>41</v>
      </c>
      <c r="B50" s="62" t="s">
        <v>44</v>
      </c>
      <c r="C50" s="63"/>
      <c r="D50" s="64">
        <f>D48+D33</f>
        <v>65150</v>
      </c>
      <c r="E50" s="62"/>
      <c r="F50" s="64">
        <f>F48+F33</f>
        <v>81437.5</v>
      </c>
      <c r="G50" s="62"/>
      <c r="H50" s="64">
        <f>H48+H33</f>
        <v>97725</v>
      </c>
      <c r="I50" s="62"/>
      <c r="J50" s="64">
        <f>J48+J33</f>
        <v>114012.5</v>
      </c>
      <c r="K50" s="62"/>
      <c r="L50" s="64">
        <f>L48+L33</f>
        <v>130300</v>
      </c>
      <c r="M50" s="62"/>
      <c r="N50" s="64">
        <f>N48+N33</f>
        <v>146587.5</v>
      </c>
      <c r="O50" s="62"/>
      <c r="P50" s="64">
        <f>P48+P33</f>
        <v>162875</v>
      </c>
      <c r="Q50" s="62"/>
      <c r="R50" s="64">
        <f>R48+R33</f>
        <v>179162.5</v>
      </c>
    </row>
    <row r="51" spans="1:18" x14ac:dyDescent="0.25">
      <c r="A51" s="62"/>
      <c r="B51" s="62"/>
      <c r="C51" s="6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x14ac:dyDescent="0.25">
      <c r="A52" s="62" t="s">
        <v>42</v>
      </c>
      <c r="B52" s="62" t="s">
        <v>44</v>
      </c>
      <c r="C52" s="63"/>
      <c r="D52" s="64">
        <f>D50+D33</f>
        <v>70650</v>
      </c>
      <c r="E52" s="62"/>
      <c r="F52" s="64">
        <f>F50+F33</f>
        <v>88312.5</v>
      </c>
      <c r="G52" s="62"/>
      <c r="H52" s="64">
        <f>H50+H33</f>
        <v>105975</v>
      </c>
      <c r="I52" s="62"/>
      <c r="J52" s="64">
        <f>J50+J33</f>
        <v>123637.5</v>
      </c>
      <c r="K52" s="62"/>
      <c r="L52" s="64">
        <f>L50+L33</f>
        <v>141300</v>
      </c>
      <c r="M52" s="62"/>
      <c r="N52" s="64">
        <f>N50+N33</f>
        <v>158962.5</v>
      </c>
      <c r="O52" s="62"/>
      <c r="P52" s="64">
        <f>P50+P33</f>
        <v>176625</v>
      </c>
      <c r="Q52" s="62"/>
      <c r="R52" s="64">
        <f>R50+R33</f>
        <v>194287.5</v>
      </c>
    </row>
    <row r="53" spans="1:18" x14ac:dyDescent="0.25">
      <c r="A53" s="62"/>
      <c r="B53" s="62"/>
      <c r="C53" s="6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 x14ac:dyDescent="0.25">
      <c r="A54" s="62" t="s">
        <v>43</v>
      </c>
      <c r="B54" s="62" t="s">
        <v>44</v>
      </c>
      <c r="C54" s="63"/>
      <c r="D54" s="64">
        <f>D52+D33</f>
        <v>76150</v>
      </c>
      <c r="E54" s="62"/>
      <c r="F54" s="64">
        <f>F52+F33</f>
        <v>95187.5</v>
      </c>
      <c r="G54" s="62"/>
      <c r="H54" s="64">
        <f>H52+H33</f>
        <v>114225</v>
      </c>
      <c r="I54" s="62"/>
      <c r="J54" s="64">
        <f>J52+J33</f>
        <v>133262.5</v>
      </c>
      <c r="K54" s="62"/>
      <c r="L54" s="64">
        <f>L52+L33</f>
        <v>152300</v>
      </c>
      <c r="M54" s="62"/>
      <c r="N54" s="64">
        <f>N52+N33</f>
        <v>171337.5</v>
      </c>
      <c r="O54" s="62"/>
      <c r="P54" s="64">
        <f>P52+P33</f>
        <v>190375</v>
      </c>
      <c r="Q54" s="62"/>
      <c r="R54" s="64">
        <f>R52+R33</f>
        <v>209412.5</v>
      </c>
    </row>
    <row r="56" spans="1:18" x14ac:dyDescent="0.25">
      <c r="A56" s="60"/>
    </row>
  </sheetData>
  <mergeCells count="22">
    <mergeCell ref="A3:T3"/>
    <mergeCell ref="A1:T1"/>
    <mergeCell ref="A4:T4"/>
    <mergeCell ref="S2:T2"/>
    <mergeCell ref="K6:L6"/>
    <mergeCell ref="O6:P6"/>
    <mergeCell ref="M6:N6"/>
    <mergeCell ref="S6:T6"/>
    <mergeCell ref="C6:D6"/>
    <mergeCell ref="Q6:R6"/>
    <mergeCell ref="E6:F6"/>
    <mergeCell ref="G6:H6"/>
    <mergeCell ref="I6:J6"/>
    <mergeCell ref="Q8:R8"/>
    <mergeCell ref="S8:T8"/>
    <mergeCell ref="C8:D8"/>
    <mergeCell ref="E8:F8"/>
    <mergeCell ref="G8:H8"/>
    <mergeCell ref="I8:J8"/>
    <mergeCell ref="K8:L8"/>
    <mergeCell ref="M8:N8"/>
    <mergeCell ref="O8:P8"/>
  </mergeCells>
  <phoneticPr fontId="3" type="noConversion"/>
  <hyperlinks>
    <hyperlink ref="A41" r:id="rId1" xr:uid="{00000000-0004-0000-0000-000000000000}"/>
  </hyperlinks>
  <printOptions horizontalCentered="1"/>
  <pageMargins left="0.25" right="0.25" top="0.25" bottom="0.25" header="0.3" footer="0.3"/>
  <pageSetup paperSize="5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3"/>
  <sheetViews>
    <sheetView workbookViewId="0">
      <selection activeCell="E6" sqref="E6:F6"/>
    </sheetView>
  </sheetViews>
  <sheetFormatPr defaultRowHeight="12.5" x14ac:dyDescent="0.25"/>
  <cols>
    <col min="1" max="1" width="12.54296875" customWidth="1"/>
    <col min="2" max="2" width="5.81640625" bestFit="1" customWidth="1"/>
    <col min="3" max="3" width="5.453125" bestFit="1" customWidth="1"/>
    <col min="4" max="4" width="10.54296875" bestFit="1" customWidth="1"/>
    <col min="5" max="5" width="10.1796875" bestFit="1" customWidth="1"/>
    <col min="6" max="6" width="10.54296875" bestFit="1" customWidth="1"/>
    <col min="7" max="7" width="10.1796875" bestFit="1" customWidth="1"/>
    <col min="8" max="8" width="10.54296875" bestFit="1" customWidth="1"/>
    <col min="9" max="9" width="10.1796875" bestFit="1" customWidth="1"/>
    <col min="10" max="10" width="11.453125" bestFit="1" customWidth="1"/>
    <col min="11" max="11" width="11.54296875" customWidth="1"/>
    <col min="12" max="12" width="11.453125" bestFit="1" customWidth="1"/>
    <col min="13" max="13" width="10.1796875" bestFit="1" customWidth="1"/>
    <col min="14" max="14" width="11.453125" bestFit="1" customWidth="1"/>
    <col min="15" max="15" width="11" bestFit="1" customWidth="1"/>
    <col min="16" max="16" width="12.54296875" customWidth="1"/>
    <col min="17" max="17" width="11" bestFit="1" customWidth="1"/>
    <col min="18" max="18" width="11.453125" bestFit="1" customWidth="1"/>
    <col min="19" max="20" width="11.1796875" bestFit="1" customWidth="1"/>
  </cols>
  <sheetData>
    <row r="1" spans="1:20" ht="20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18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15.5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5.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ht="21" customHeight="1" x14ac:dyDescent="0.25">
      <c r="A5" s="11"/>
      <c r="B5" s="17"/>
      <c r="C5" s="76"/>
      <c r="D5" s="77"/>
      <c r="E5" s="74"/>
      <c r="F5" s="75"/>
      <c r="G5" s="74"/>
      <c r="H5" s="75"/>
      <c r="I5" s="74"/>
      <c r="J5" s="75"/>
      <c r="K5" s="74"/>
      <c r="L5" s="75"/>
      <c r="M5" s="74"/>
      <c r="N5" s="75"/>
      <c r="O5" s="74"/>
      <c r="P5" s="75"/>
      <c r="Q5" s="74"/>
      <c r="R5" s="75"/>
      <c r="S5" s="74"/>
      <c r="T5" s="75"/>
    </row>
    <row r="6" spans="1:20" ht="22" customHeight="1" x14ac:dyDescent="0.3">
      <c r="A6" s="27"/>
      <c r="B6" s="28"/>
      <c r="C6" s="80"/>
      <c r="D6" s="79"/>
      <c r="E6" s="78"/>
      <c r="F6" s="79"/>
      <c r="G6" s="78"/>
      <c r="H6" s="79"/>
      <c r="I6" s="78"/>
      <c r="J6" s="79"/>
      <c r="K6" s="78"/>
      <c r="L6" s="79"/>
      <c r="M6" s="78"/>
      <c r="N6" s="79"/>
      <c r="O6" s="78"/>
      <c r="P6" s="79"/>
      <c r="Q6" s="78"/>
      <c r="R6" s="79"/>
      <c r="S6" s="78"/>
      <c r="T6" s="79"/>
    </row>
    <row r="7" spans="1:20" ht="22" customHeight="1" x14ac:dyDescent="0.3">
      <c r="A7" s="2"/>
      <c r="B7" s="19"/>
      <c r="C7" s="22"/>
      <c r="D7" s="5"/>
      <c r="E7" s="29"/>
      <c r="F7" s="9"/>
      <c r="G7" s="24"/>
      <c r="H7" s="9"/>
      <c r="I7" s="24"/>
      <c r="J7" s="9"/>
      <c r="K7" s="24"/>
      <c r="L7" s="9"/>
      <c r="M7" s="24"/>
      <c r="N7" s="9"/>
      <c r="O7" s="24"/>
      <c r="P7" s="9"/>
      <c r="Q7" s="5"/>
      <c r="R7" s="5"/>
      <c r="S7" s="24"/>
      <c r="T7" s="9"/>
    </row>
    <row r="8" spans="1:20" ht="22" customHeight="1" x14ac:dyDescent="0.3">
      <c r="A8" s="6"/>
      <c r="B8" s="20"/>
      <c r="C8" s="22"/>
      <c r="D8" s="5"/>
      <c r="E8" s="30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5"/>
      <c r="R8" s="5"/>
      <c r="S8" s="3"/>
      <c r="T8" s="4"/>
    </row>
    <row r="9" spans="1:20" ht="22" customHeight="1" x14ac:dyDescent="0.3">
      <c r="A9" s="6"/>
      <c r="B9" s="20"/>
      <c r="C9" s="22"/>
      <c r="D9" s="5"/>
      <c r="E9" s="30"/>
      <c r="F9" s="4"/>
      <c r="G9" s="3"/>
      <c r="H9" s="4"/>
      <c r="I9" s="3"/>
      <c r="J9" s="4"/>
      <c r="K9" s="3"/>
      <c r="L9" s="4"/>
      <c r="M9" s="3"/>
      <c r="N9" s="4"/>
      <c r="O9" s="3"/>
      <c r="P9" s="4"/>
      <c r="Q9" s="5"/>
      <c r="R9" s="5"/>
      <c r="S9" s="3"/>
      <c r="T9" s="4"/>
    </row>
    <row r="10" spans="1:20" ht="22" customHeight="1" x14ac:dyDescent="0.3">
      <c r="A10" s="2"/>
      <c r="B10" s="19"/>
      <c r="C10" s="32"/>
      <c r="D10" s="14"/>
      <c r="E10" s="29"/>
      <c r="F10" s="9"/>
      <c r="G10" s="24"/>
      <c r="H10" s="9"/>
      <c r="I10" s="24"/>
      <c r="J10" s="9"/>
      <c r="K10" s="24"/>
      <c r="L10" s="9"/>
      <c r="M10" s="24"/>
      <c r="N10" s="9"/>
      <c r="O10" s="24"/>
      <c r="P10" s="9"/>
      <c r="Q10" s="14"/>
      <c r="R10" s="14"/>
      <c r="S10" s="24"/>
      <c r="T10" s="9"/>
    </row>
    <row r="11" spans="1:20" ht="22" customHeight="1" x14ac:dyDescent="0.3">
      <c r="A11" s="6"/>
      <c r="B11" s="20"/>
      <c r="C11" s="22"/>
      <c r="D11" s="5"/>
      <c r="E11" s="30"/>
      <c r="F11" s="4"/>
      <c r="G11" s="3"/>
      <c r="H11" s="4"/>
      <c r="I11" s="3"/>
      <c r="J11" s="4"/>
      <c r="K11" s="3"/>
      <c r="L11" s="4"/>
      <c r="M11" s="3"/>
      <c r="N11" s="4"/>
      <c r="O11" s="3"/>
      <c r="P11" s="4"/>
      <c r="Q11" s="5"/>
      <c r="R11" s="5"/>
      <c r="S11" s="3"/>
      <c r="T11" s="4"/>
    </row>
    <row r="12" spans="1:20" ht="22" customHeight="1" x14ac:dyDescent="0.3">
      <c r="A12" s="6"/>
      <c r="B12" s="20"/>
      <c r="C12" s="33"/>
      <c r="D12" s="5"/>
      <c r="E12" s="34"/>
      <c r="F12" s="23"/>
      <c r="G12" s="7"/>
      <c r="H12" s="23"/>
      <c r="I12" s="7"/>
      <c r="J12" s="23"/>
      <c r="K12" s="7"/>
      <c r="L12" s="23"/>
      <c r="M12" s="7"/>
      <c r="N12" s="23"/>
      <c r="O12" s="7"/>
      <c r="P12" s="23"/>
      <c r="Q12" s="8"/>
      <c r="R12" s="8"/>
      <c r="S12" s="7"/>
      <c r="T12" s="23"/>
    </row>
    <row r="13" spans="1:20" ht="22" customHeight="1" x14ac:dyDescent="0.3">
      <c r="A13" s="2"/>
      <c r="B13" s="19"/>
      <c r="C13" s="32"/>
      <c r="D13" s="9"/>
      <c r="E13" s="29"/>
      <c r="F13" s="9"/>
      <c r="G13" s="24"/>
      <c r="H13" s="9"/>
      <c r="I13" s="24"/>
      <c r="J13" s="9"/>
      <c r="K13" s="24"/>
      <c r="L13" s="9"/>
      <c r="M13" s="24"/>
      <c r="N13" s="9"/>
      <c r="O13" s="24"/>
      <c r="P13" s="9"/>
      <c r="Q13" s="14"/>
      <c r="R13" s="14"/>
      <c r="S13" s="24"/>
      <c r="T13" s="9"/>
    </row>
    <row r="14" spans="1:20" ht="22" customHeight="1" x14ac:dyDescent="0.3">
      <c r="A14" s="6"/>
      <c r="B14" s="20"/>
      <c r="C14" s="22"/>
      <c r="D14" s="4"/>
      <c r="E14" s="30"/>
      <c r="F14" s="4"/>
      <c r="G14" s="3"/>
      <c r="H14" s="4"/>
      <c r="I14" s="3"/>
      <c r="J14" s="4"/>
      <c r="K14" s="3"/>
      <c r="L14" s="4"/>
      <c r="M14" s="3"/>
      <c r="N14" s="4"/>
      <c r="O14" s="3"/>
      <c r="P14" s="4"/>
      <c r="Q14" s="5"/>
      <c r="R14" s="5"/>
      <c r="S14" s="3"/>
      <c r="T14" s="4"/>
    </row>
    <row r="15" spans="1:20" ht="22" customHeight="1" x14ac:dyDescent="0.3">
      <c r="A15" s="6"/>
      <c r="B15" s="20"/>
      <c r="C15" s="33"/>
      <c r="D15" s="23"/>
      <c r="E15" s="34"/>
      <c r="F15" s="23"/>
      <c r="G15" s="7"/>
      <c r="H15" s="23"/>
      <c r="I15" s="7"/>
      <c r="J15" s="23"/>
      <c r="K15" s="7"/>
      <c r="L15" s="23"/>
      <c r="M15" s="7"/>
      <c r="N15" s="23"/>
      <c r="O15" s="7"/>
      <c r="P15" s="23"/>
      <c r="Q15" s="8"/>
      <c r="R15" s="8"/>
      <c r="S15" s="7"/>
      <c r="T15" s="23"/>
    </row>
    <row r="16" spans="1:20" ht="22" customHeight="1" x14ac:dyDescent="0.3">
      <c r="A16" s="2"/>
      <c r="B16" s="19"/>
      <c r="C16" s="32"/>
      <c r="D16" s="9"/>
      <c r="E16" s="30"/>
      <c r="F16" s="4"/>
      <c r="G16" s="3"/>
      <c r="H16" s="4"/>
      <c r="I16" s="3"/>
      <c r="J16" s="4"/>
      <c r="K16" s="3"/>
      <c r="L16" s="4"/>
      <c r="M16" s="3"/>
      <c r="N16" s="4"/>
      <c r="O16" s="3"/>
      <c r="P16" s="4"/>
      <c r="Q16" s="5"/>
      <c r="R16" s="5"/>
      <c r="S16" s="3"/>
      <c r="T16" s="4"/>
    </row>
    <row r="17" spans="1:20" ht="22" customHeight="1" x14ac:dyDescent="0.3">
      <c r="A17" s="6"/>
      <c r="B17" s="20"/>
      <c r="C17" s="22"/>
      <c r="D17" s="4"/>
      <c r="E17" s="30"/>
      <c r="F17" s="4"/>
      <c r="G17" s="3"/>
      <c r="H17" s="4"/>
      <c r="I17" s="3"/>
      <c r="J17" s="4"/>
      <c r="K17" s="3"/>
      <c r="L17" s="4"/>
      <c r="M17" s="3"/>
      <c r="N17" s="4"/>
      <c r="O17" s="3"/>
      <c r="P17" s="4"/>
      <c r="Q17" s="5"/>
      <c r="R17" s="5"/>
      <c r="S17" s="3"/>
      <c r="T17" s="4"/>
    </row>
    <row r="18" spans="1:20" ht="22" customHeight="1" x14ac:dyDescent="0.3">
      <c r="A18" s="6"/>
      <c r="B18" s="20"/>
      <c r="C18" s="33"/>
      <c r="D18" s="23"/>
      <c r="E18" s="30"/>
      <c r="F18" s="4"/>
      <c r="G18" s="3"/>
      <c r="H18" s="4"/>
      <c r="I18" s="3"/>
      <c r="J18" s="4"/>
      <c r="K18" s="3"/>
      <c r="L18" s="4"/>
      <c r="M18" s="3"/>
      <c r="N18" s="4"/>
      <c r="O18" s="3"/>
      <c r="P18" s="4"/>
      <c r="Q18" s="5"/>
      <c r="R18" s="5"/>
      <c r="S18" s="3"/>
      <c r="T18" s="4"/>
    </row>
    <row r="19" spans="1:20" ht="22" customHeight="1" x14ac:dyDescent="0.3">
      <c r="A19" s="2"/>
      <c r="B19" s="19"/>
      <c r="C19" s="32"/>
      <c r="D19" s="14"/>
      <c r="E19" s="29"/>
      <c r="F19" s="9"/>
      <c r="G19" s="24"/>
      <c r="H19" s="9"/>
      <c r="I19" s="24"/>
      <c r="J19" s="9"/>
      <c r="K19" s="24"/>
      <c r="L19" s="9"/>
      <c r="M19" s="24"/>
      <c r="N19" s="9"/>
      <c r="O19" s="24"/>
      <c r="P19" s="9"/>
      <c r="Q19" s="14"/>
      <c r="R19" s="14"/>
      <c r="S19" s="24"/>
      <c r="T19" s="9"/>
    </row>
    <row r="20" spans="1:20" ht="22" customHeight="1" x14ac:dyDescent="0.3">
      <c r="A20" s="6"/>
      <c r="B20" s="20"/>
      <c r="C20" s="22"/>
      <c r="D20" s="5"/>
      <c r="E20" s="30"/>
      <c r="F20" s="4"/>
      <c r="G20" s="3"/>
      <c r="H20" s="4"/>
      <c r="I20" s="3"/>
      <c r="J20" s="4"/>
      <c r="K20" s="3"/>
      <c r="L20" s="4"/>
      <c r="M20" s="3"/>
      <c r="N20" s="4"/>
      <c r="O20" s="3"/>
      <c r="P20" s="4"/>
      <c r="Q20" s="5"/>
      <c r="R20" s="5"/>
      <c r="S20" s="3"/>
      <c r="T20" s="4"/>
    </row>
    <row r="21" spans="1:20" ht="22" customHeight="1" x14ac:dyDescent="0.3">
      <c r="A21" s="6"/>
      <c r="B21" s="20"/>
      <c r="C21" s="33"/>
      <c r="D21" s="5"/>
      <c r="E21" s="34"/>
      <c r="F21" s="23"/>
      <c r="G21" s="7"/>
      <c r="H21" s="23"/>
      <c r="I21" s="7"/>
      <c r="J21" s="23"/>
      <c r="K21" s="7"/>
      <c r="L21" s="23"/>
      <c r="M21" s="7"/>
      <c r="N21" s="23"/>
      <c r="O21" s="7"/>
      <c r="P21" s="23"/>
      <c r="Q21" s="8"/>
      <c r="R21" s="8"/>
      <c r="S21" s="7"/>
      <c r="T21" s="23"/>
    </row>
    <row r="22" spans="1:20" ht="22" customHeight="1" x14ac:dyDescent="0.3">
      <c r="A22" s="2"/>
      <c r="B22" s="19"/>
      <c r="C22" s="32"/>
      <c r="D22" s="14"/>
      <c r="E22" s="29"/>
      <c r="F22" s="9"/>
      <c r="G22" s="24"/>
      <c r="H22" s="9"/>
      <c r="I22" s="24"/>
      <c r="J22" s="9"/>
      <c r="K22" s="24"/>
      <c r="L22" s="9"/>
      <c r="M22" s="24"/>
      <c r="N22" s="9"/>
      <c r="O22" s="24"/>
      <c r="P22" s="9"/>
      <c r="Q22" s="14"/>
      <c r="R22" s="14"/>
      <c r="S22" s="24"/>
      <c r="T22" s="9"/>
    </row>
    <row r="23" spans="1:20" ht="22" customHeight="1" x14ac:dyDescent="0.3">
      <c r="A23" s="6"/>
      <c r="B23" s="20"/>
      <c r="C23" s="22"/>
      <c r="D23" s="5"/>
      <c r="E23" s="30"/>
      <c r="F23" s="4"/>
      <c r="G23" s="3"/>
      <c r="H23" s="4"/>
      <c r="I23" s="3"/>
      <c r="J23" s="4"/>
      <c r="K23" s="3"/>
      <c r="L23" s="4"/>
      <c r="M23" s="3"/>
      <c r="N23" s="4"/>
      <c r="O23" s="3"/>
      <c r="P23" s="4"/>
      <c r="Q23" s="5"/>
      <c r="R23" s="5"/>
      <c r="S23" s="3"/>
      <c r="T23" s="4"/>
    </row>
    <row r="24" spans="1:20" ht="22" customHeight="1" x14ac:dyDescent="0.3">
      <c r="A24" s="6"/>
      <c r="B24" s="20"/>
      <c r="C24" s="33"/>
      <c r="D24" s="5"/>
      <c r="E24" s="34"/>
      <c r="F24" s="23"/>
      <c r="G24" s="7"/>
      <c r="H24" s="23"/>
      <c r="I24" s="7"/>
      <c r="J24" s="23"/>
      <c r="K24" s="7"/>
      <c r="L24" s="23"/>
      <c r="M24" s="7"/>
      <c r="N24" s="23"/>
      <c r="O24" s="7"/>
      <c r="P24" s="23"/>
      <c r="Q24" s="8"/>
      <c r="R24" s="8"/>
      <c r="S24" s="7"/>
      <c r="T24" s="23"/>
    </row>
    <row r="25" spans="1:20" ht="22" customHeight="1" x14ac:dyDescent="0.3">
      <c r="A25" s="2"/>
      <c r="B25" s="19"/>
      <c r="C25" s="32"/>
      <c r="D25" s="14"/>
      <c r="E25" s="29"/>
      <c r="F25" s="9"/>
      <c r="G25" s="24"/>
      <c r="H25" s="9"/>
      <c r="I25" s="24"/>
      <c r="J25" s="9"/>
      <c r="K25" s="24"/>
      <c r="L25" s="9"/>
      <c r="M25" s="24"/>
      <c r="N25" s="9"/>
      <c r="O25" s="24"/>
      <c r="P25" s="9"/>
      <c r="Q25" s="14"/>
      <c r="R25" s="14"/>
      <c r="S25" s="24"/>
      <c r="T25" s="9"/>
    </row>
    <row r="26" spans="1:20" ht="22" customHeight="1" x14ac:dyDescent="0.3">
      <c r="A26" s="6"/>
      <c r="B26" s="20"/>
      <c r="C26" s="22"/>
      <c r="D26" s="5"/>
      <c r="E26" s="30"/>
      <c r="F26" s="4"/>
      <c r="G26" s="3"/>
      <c r="H26" s="4"/>
      <c r="I26" s="3"/>
      <c r="J26" s="4"/>
      <c r="K26" s="3"/>
      <c r="L26" s="4"/>
      <c r="M26" s="3"/>
      <c r="N26" s="4"/>
      <c r="O26" s="3"/>
      <c r="P26" s="4"/>
      <c r="Q26" s="5"/>
      <c r="R26" s="5"/>
      <c r="S26" s="3"/>
      <c r="T26" s="4"/>
    </row>
    <row r="27" spans="1:20" ht="22" customHeight="1" x14ac:dyDescent="0.3">
      <c r="A27" s="6"/>
      <c r="B27" s="20"/>
      <c r="C27" s="33"/>
      <c r="D27" s="5"/>
      <c r="E27" s="34"/>
      <c r="F27" s="23"/>
      <c r="G27" s="7"/>
      <c r="H27" s="23"/>
      <c r="I27" s="7"/>
      <c r="J27" s="23"/>
      <c r="K27" s="7"/>
      <c r="L27" s="23"/>
      <c r="M27" s="7"/>
      <c r="N27" s="23"/>
      <c r="O27" s="7"/>
      <c r="P27" s="23"/>
      <c r="Q27" s="8"/>
      <c r="R27" s="8"/>
      <c r="S27" s="7"/>
      <c r="T27" s="23"/>
    </row>
    <row r="28" spans="1:20" ht="22" customHeight="1" x14ac:dyDescent="0.3">
      <c r="A28" s="2"/>
      <c r="B28" s="19"/>
      <c r="C28" s="32"/>
      <c r="D28" s="14"/>
      <c r="E28" s="29"/>
      <c r="F28" s="9"/>
      <c r="G28" s="24"/>
      <c r="H28" s="9"/>
      <c r="I28" s="24"/>
      <c r="J28" s="9"/>
      <c r="K28" s="24"/>
      <c r="L28" s="9"/>
      <c r="M28" s="24"/>
      <c r="N28" s="9"/>
      <c r="O28" s="24"/>
      <c r="P28" s="9"/>
      <c r="Q28" s="14"/>
      <c r="R28" s="14"/>
      <c r="S28" s="24"/>
      <c r="T28" s="9"/>
    </row>
    <row r="29" spans="1:20" ht="22" customHeight="1" x14ac:dyDescent="0.3">
      <c r="A29" s="10"/>
      <c r="B29" s="20"/>
      <c r="C29" s="22"/>
      <c r="D29" s="5"/>
      <c r="E29" s="30"/>
      <c r="F29" s="4"/>
      <c r="G29" s="3"/>
      <c r="H29" s="4"/>
      <c r="I29" s="3"/>
      <c r="J29" s="4"/>
      <c r="K29" s="3"/>
      <c r="L29" s="4"/>
      <c r="M29" s="3"/>
      <c r="N29" s="4"/>
      <c r="O29" s="3"/>
      <c r="P29" s="4"/>
      <c r="Q29" s="5"/>
      <c r="R29" s="5"/>
      <c r="S29" s="3"/>
      <c r="T29" s="4"/>
    </row>
    <row r="30" spans="1:20" ht="22" customHeight="1" x14ac:dyDescent="0.3">
      <c r="A30" s="10"/>
      <c r="B30" s="21"/>
      <c r="C30" s="22"/>
      <c r="D30" s="5"/>
      <c r="E30" s="34"/>
      <c r="F30" s="23"/>
      <c r="G30" s="7"/>
      <c r="H30" s="23"/>
      <c r="I30" s="7"/>
      <c r="J30" s="23"/>
      <c r="K30" s="7"/>
      <c r="L30" s="23"/>
      <c r="M30" s="7"/>
      <c r="N30" s="23"/>
      <c r="O30" s="7"/>
      <c r="P30" s="23"/>
      <c r="Q30" s="8"/>
      <c r="R30" s="8"/>
      <c r="S30" s="7"/>
      <c r="T30" s="23"/>
    </row>
    <row r="31" spans="1:20" ht="22" customHeight="1" x14ac:dyDescent="0.25">
      <c r="A31" s="15"/>
      <c r="B31" s="20"/>
      <c r="C31" s="24"/>
      <c r="D31" s="9"/>
      <c r="E31" s="25"/>
      <c r="F31" s="4"/>
      <c r="G31" s="3"/>
      <c r="H31" s="4"/>
      <c r="I31" s="3"/>
      <c r="J31" s="4"/>
      <c r="K31" s="3"/>
      <c r="L31" s="4"/>
      <c r="M31" s="3"/>
      <c r="N31" s="4"/>
      <c r="O31" s="3"/>
      <c r="P31" s="4"/>
      <c r="Q31" s="5"/>
      <c r="R31" s="5"/>
      <c r="S31" s="3"/>
      <c r="T31" s="4"/>
    </row>
    <row r="32" spans="1:20" ht="22" customHeight="1" x14ac:dyDescent="0.25">
      <c r="A32" s="16"/>
      <c r="B32" s="20"/>
      <c r="C32" s="3"/>
      <c r="D32" s="4"/>
      <c r="E32" s="25"/>
      <c r="F32" s="4"/>
      <c r="G32" s="3"/>
      <c r="H32" s="4"/>
      <c r="I32" s="3"/>
      <c r="J32" s="4"/>
      <c r="K32" s="3"/>
      <c r="L32" s="4"/>
      <c r="M32" s="3"/>
      <c r="N32" s="4"/>
      <c r="O32" s="3"/>
      <c r="P32" s="4"/>
      <c r="Q32" s="5"/>
      <c r="R32" s="5"/>
      <c r="S32" s="3"/>
      <c r="T32" s="4"/>
    </row>
    <row r="33" spans="1:20" ht="22" customHeight="1" x14ac:dyDescent="0.25">
      <c r="A33" s="31"/>
      <c r="B33" s="21"/>
      <c r="C33" s="7"/>
      <c r="D33" s="23"/>
      <c r="E33" s="26"/>
      <c r="F33" s="23"/>
      <c r="G33" s="7"/>
      <c r="H33" s="23"/>
      <c r="I33" s="7"/>
      <c r="J33" s="23"/>
      <c r="K33" s="7"/>
      <c r="L33" s="23"/>
      <c r="M33" s="7"/>
      <c r="N33" s="23"/>
      <c r="O33" s="7"/>
      <c r="P33" s="23"/>
      <c r="Q33" s="8"/>
      <c r="R33" s="8"/>
      <c r="S33" s="7"/>
      <c r="T33" s="23"/>
    </row>
    <row r="34" spans="1:20" x14ac:dyDescent="0.25">
      <c r="A34" s="39"/>
    </row>
    <row r="35" spans="1:20" x14ac:dyDescent="0.25">
      <c r="A35" s="38"/>
      <c r="F35" s="40"/>
      <c r="H35" s="40"/>
      <c r="J35" s="40"/>
      <c r="L35" s="40"/>
      <c r="N35" s="40"/>
      <c r="P35" s="40"/>
      <c r="R35" s="40"/>
      <c r="T35" s="37"/>
    </row>
    <row r="36" spans="1:20" x14ac:dyDescent="0.25">
      <c r="A36" s="38"/>
    </row>
    <row r="38" spans="1:20" x14ac:dyDescent="0.25">
      <c r="A38" s="38"/>
    </row>
    <row r="39" spans="1:20" ht="14.25" customHeight="1" x14ac:dyDescent="0.25">
      <c r="A39" s="35"/>
    </row>
    <row r="40" spans="1:20" ht="14.25" customHeight="1" thickBot="1" x14ac:dyDescent="0.3">
      <c r="A40" s="35"/>
    </row>
    <row r="41" spans="1:20" ht="13" x14ac:dyDescent="0.3">
      <c r="A41" s="36"/>
      <c r="B41" s="49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</row>
    <row r="42" spans="1:20" ht="13" x14ac:dyDescent="0.3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5"/>
    </row>
    <row r="43" spans="1:20" ht="13" x14ac:dyDescent="0.3"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7"/>
    </row>
    <row r="44" spans="1:20" ht="13" x14ac:dyDescent="0.3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20" ht="14.15" customHeight="1" x14ac:dyDescent="0.25">
      <c r="A45" s="51"/>
      <c r="B45" s="52"/>
      <c r="C45" s="52"/>
      <c r="D45" s="53"/>
      <c r="E45" s="52"/>
      <c r="F45" s="54"/>
      <c r="G45" s="52"/>
      <c r="H45" s="54"/>
      <c r="I45" s="52"/>
      <c r="J45" s="54"/>
      <c r="K45" s="52"/>
      <c r="L45" s="54"/>
      <c r="M45" s="52"/>
      <c r="N45" s="54"/>
      <c r="O45" s="52"/>
      <c r="P45" s="54"/>
      <c r="Q45" s="52"/>
      <c r="R45" s="54"/>
      <c r="S45" s="52"/>
      <c r="T45" s="58"/>
    </row>
    <row r="46" spans="1:20" ht="14.15" customHeight="1" x14ac:dyDescent="0.25">
      <c r="A46" s="51"/>
      <c r="B46" s="52"/>
      <c r="C46" s="52"/>
      <c r="D46" s="53"/>
      <c r="E46" s="52"/>
      <c r="F46" s="54"/>
      <c r="G46" s="52"/>
      <c r="H46" s="54"/>
      <c r="I46" s="52"/>
      <c r="J46" s="54"/>
      <c r="K46" s="52"/>
      <c r="L46" s="54"/>
      <c r="M46" s="52"/>
      <c r="N46" s="54"/>
      <c r="O46" s="52"/>
      <c r="P46" s="54"/>
      <c r="Q46" s="52"/>
      <c r="R46" s="54"/>
      <c r="S46" s="52"/>
      <c r="T46" s="59"/>
    </row>
    <row r="47" spans="1:20" ht="14.15" customHeight="1" x14ac:dyDescent="0.25">
      <c r="A47" s="51"/>
      <c r="B47" s="52"/>
      <c r="C47" s="52"/>
      <c r="D47" s="54"/>
      <c r="E47" s="52"/>
      <c r="F47" s="54"/>
      <c r="G47" s="52"/>
      <c r="H47" s="54"/>
      <c r="I47" s="52"/>
      <c r="J47" s="54"/>
      <c r="K47" s="52"/>
      <c r="L47" s="54"/>
      <c r="M47" s="52"/>
      <c r="N47" s="54"/>
      <c r="O47" s="52"/>
      <c r="P47" s="54"/>
      <c r="Q47" s="52"/>
      <c r="R47" s="54"/>
      <c r="S47" s="52"/>
      <c r="T47" s="58"/>
    </row>
    <row r="48" spans="1:20" ht="14.15" customHeight="1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9"/>
    </row>
    <row r="49" spans="1:20" ht="14.15" customHeight="1" x14ac:dyDescent="0.25">
      <c r="A49" s="51"/>
      <c r="B49" s="52"/>
      <c r="C49" s="52"/>
      <c r="D49" s="54"/>
      <c r="E49" s="52"/>
      <c r="F49" s="54"/>
      <c r="G49" s="52"/>
      <c r="H49" s="54"/>
      <c r="I49" s="52"/>
      <c r="J49" s="54"/>
      <c r="K49" s="52"/>
      <c r="L49" s="54"/>
      <c r="M49" s="52"/>
      <c r="N49" s="54"/>
      <c r="O49" s="52"/>
      <c r="P49" s="54"/>
      <c r="Q49" s="52"/>
      <c r="R49" s="54"/>
      <c r="S49" s="52"/>
      <c r="T49" s="58"/>
    </row>
    <row r="50" spans="1:20" ht="14.15" customHeigh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9"/>
    </row>
    <row r="51" spans="1:20" ht="14.15" customHeight="1" x14ac:dyDescent="0.25">
      <c r="A51" s="51"/>
      <c r="B51" s="52"/>
      <c r="C51" s="52"/>
      <c r="D51" s="54"/>
      <c r="E51" s="52"/>
      <c r="F51" s="54"/>
      <c r="G51" s="52"/>
      <c r="H51" s="54"/>
      <c r="I51" s="52"/>
      <c r="J51" s="54"/>
      <c r="K51" s="52"/>
      <c r="L51" s="54"/>
      <c r="M51" s="52"/>
      <c r="N51" s="54"/>
      <c r="O51" s="52"/>
      <c r="P51" s="54"/>
      <c r="Q51" s="52"/>
      <c r="R51" s="54"/>
      <c r="S51" s="52"/>
      <c r="T51" s="58"/>
    </row>
    <row r="53" spans="1:20" x14ac:dyDescent="0.25">
      <c r="A53" s="61"/>
    </row>
  </sheetData>
  <mergeCells count="21">
    <mergeCell ref="Q6:R6"/>
    <mergeCell ref="S6:T6"/>
    <mergeCell ref="O5:P5"/>
    <mergeCell ref="Q5:R5"/>
    <mergeCell ref="S5:T5"/>
    <mergeCell ref="M6:N6"/>
    <mergeCell ref="O6:P6"/>
    <mergeCell ref="A1:T1"/>
    <mergeCell ref="A2:T2"/>
    <mergeCell ref="A3:T3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</mergeCells>
  <phoneticPr fontId="3" type="noConversion"/>
  <pageMargins left="0.25" right="0.25" top="0" bottom="0" header="0.3" footer="0.3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Community Mental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Julia_C</dc:creator>
  <cp:lastModifiedBy>Donna Dean</cp:lastModifiedBy>
  <cp:lastPrinted>2025-03-06T13:42:37Z</cp:lastPrinted>
  <dcterms:created xsi:type="dcterms:W3CDTF">2007-07-25T15:41:19Z</dcterms:created>
  <dcterms:modified xsi:type="dcterms:W3CDTF">2025-03-10T15:05:29Z</dcterms:modified>
</cp:coreProperties>
</file>